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1040" yWindow="330" windowWidth="12795" windowHeight="9750"/>
  </bookViews>
  <sheets>
    <sheet name="RDOACUM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Z56" i="1"/>
  <c r="X56"/>
  <c r="V56"/>
  <c r="T56"/>
  <c r="R56"/>
  <c r="P56"/>
  <c r="N56"/>
  <c r="L56"/>
  <c r="J56"/>
  <c r="H56"/>
  <c r="F56"/>
  <c r="D56"/>
  <c r="Z55"/>
  <c r="X55"/>
  <c r="V55"/>
  <c r="T55"/>
  <c r="R55"/>
  <c r="P55"/>
  <c r="N55"/>
  <c r="L55"/>
  <c r="J55"/>
  <c r="H55"/>
  <c r="F55"/>
  <c r="D55"/>
  <c r="Z54"/>
  <c r="X54"/>
  <c r="V54"/>
  <c r="T54"/>
  <c r="R54"/>
  <c r="P54"/>
  <c r="N54"/>
  <c r="L54"/>
  <c r="J54"/>
  <c r="H54"/>
  <c r="F54"/>
  <c r="D54"/>
  <c r="Z53"/>
  <c r="X53"/>
  <c r="V53"/>
  <c r="T53"/>
  <c r="R53"/>
  <c r="P53"/>
  <c r="N53"/>
  <c r="L53"/>
  <c r="J53"/>
  <c r="H53"/>
  <c r="F53"/>
  <c r="D53"/>
  <c r="Z52"/>
  <c r="X52"/>
  <c r="V52"/>
  <c r="T52"/>
  <c r="R52"/>
  <c r="P52"/>
  <c r="N52"/>
  <c r="L52"/>
  <c r="J52"/>
  <c r="H52"/>
  <c r="F52"/>
  <c r="D52"/>
  <c r="Z51"/>
  <c r="Z57" s="1"/>
  <c r="X51"/>
  <c r="X57" s="1"/>
  <c r="V51"/>
  <c r="T51"/>
  <c r="T57" s="1"/>
  <c r="R51"/>
  <c r="R57" s="1"/>
  <c r="P51"/>
  <c r="N51"/>
  <c r="N57" s="1"/>
  <c r="L51"/>
  <c r="L57" s="1"/>
  <c r="J51"/>
  <c r="H51"/>
  <c r="H57" s="1"/>
  <c r="F51"/>
  <c r="F57" s="1"/>
  <c r="D51"/>
  <c r="Z46"/>
  <c r="X46"/>
  <c r="V46"/>
  <c r="T46"/>
  <c r="R46"/>
  <c r="P46"/>
  <c r="N46"/>
  <c r="L46"/>
  <c r="J46"/>
  <c r="H46"/>
  <c r="F46"/>
  <c r="D46"/>
  <c r="Z45"/>
  <c r="X45"/>
  <c r="V45"/>
  <c r="T45"/>
  <c r="R45"/>
  <c r="P45"/>
  <c r="N45"/>
  <c r="L45"/>
  <c r="J45"/>
  <c r="H45"/>
  <c r="F45"/>
  <c r="D45"/>
  <c r="Z44"/>
  <c r="X44"/>
  <c r="V44"/>
  <c r="T44"/>
  <c r="R44"/>
  <c r="P44"/>
  <c r="N44"/>
  <c r="L44"/>
  <c r="J44"/>
  <c r="H44"/>
  <c r="F44"/>
  <c r="D44"/>
  <c r="Z43"/>
  <c r="X43"/>
  <c r="V43"/>
  <c r="T43"/>
  <c r="R43"/>
  <c r="P43"/>
  <c r="N43"/>
  <c r="L43"/>
  <c r="J43"/>
  <c r="H43"/>
  <c r="F43"/>
  <c r="D43"/>
  <c r="Z42"/>
  <c r="X42"/>
  <c r="V42"/>
  <c r="T42"/>
  <c r="R42"/>
  <c r="P42"/>
  <c r="N42"/>
  <c r="L42"/>
  <c r="J42"/>
  <c r="H42"/>
  <c r="F42"/>
  <c r="D42"/>
  <c r="Z41"/>
  <c r="X41"/>
  <c r="V41"/>
  <c r="T41"/>
  <c r="R41"/>
  <c r="P41"/>
  <c r="N41"/>
  <c r="L41"/>
  <c r="J41"/>
  <c r="H41"/>
  <c r="F41"/>
  <c r="D41"/>
  <c r="Z40"/>
  <c r="X40"/>
  <c r="V40"/>
  <c r="T40"/>
  <c r="R40"/>
  <c r="P40"/>
  <c r="N40"/>
  <c r="L40"/>
  <c r="J40"/>
  <c r="H40"/>
  <c r="F40"/>
  <c r="D40"/>
  <c r="Z39"/>
  <c r="Z47" s="1"/>
  <c r="X39"/>
  <c r="V39"/>
  <c r="T39"/>
  <c r="T47" s="1"/>
  <c r="R39"/>
  <c r="P39"/>
  <c r="N39"/>
  <c r="N47" s="1"/>
  <c r="L39"/>
  <c r="J39"/>
  <c r="H39"/>
  <c r="H47" s="1"/>
  <c r="F39"/>
  <c r="D39"/>
  <c r="Z37"/>
  <c r="X37"/>
  <c r="V37"/>
  <c r="T37"/>
  <c r="R37"/>
  <c r="P37"/>
  <c r="N37"/>
  <c r="L37"/>
  <c r="J37"/>
  <c r="H37"/>
  <c r="F37"/>
  <c r="D37"/>
  <c r="Z36"/>
  <c r="X36"/>
  <c r="V36"/>
  <c r="T36"/>
  <c r="R36"/>
  <c r="P36"/>
  <c r="N36"/>
  <c r="L36"/>
  <c r="J36"/>
  <c r="H36"/>
  <c r="F36"/>
  <c r="D36"/>
  <c r="Z35"/>
  <c r="X35"/>
  <c r="V35"/>
  <c r="T35"/>
  <c r="R35"/>
  <c r="P35"/>
  <c r="N35"/>
  <c r="L35"/>
  <c r="J35"/>
  <c r="H35"/>
  <c r="F35"/>
  <c r="D35"/>
  <c r="Z34"/>
  <c r="X34"/>
  <c r="V34"/>
  <c r="V38" s="1"/>
  <c r="T34"/>
  <c r="R34"/>
  <c r="P34"/>
  <c r="N34"/>
  <c r="L34"/>
  <c r="J34"/>
  <c r="J38" s="1"/>
  <c r="H34"/>
  <c r="F34"/>
  <c r="D34"/>
  <c r="Z33"/>
  <c r="X33"/>
  <c r="X38" s="1"/>
  <c r="V33"/>
  <c r="T33"/>
  <c r="R33"/>
  <c r="P33"/>
  <c r="N33"/>
  <c r="L33"/>
  <c r="L38" s="1"/>
  <c r="J33"/>
  <c r="H33"/>
  <c r="F33"/>
  <c r="F38" s="1"/>
  <c r="D33"/>
  <c r="Z29"/>
  <c r="X29"/>
  <c r="V29"/>
  <c r="T29"/>
  <c r="R29"/>
  <c r="P29"/>
  <c r="N29"/>
  <c r="L29"/>
  <c r="J29"/>
  <c r="H29"/>
  <c r="F29"/>
  <c r="D29"/>
  <c r="Z24"/>
  <c r="X24"/>
  <c r="V24"/>
  <c r="T24"/>
  <c r="R24"/>
  <c r="P24"/>
  <c r="N24"/>
  <c r="L24"/>
  <c r="J24"/>
  <c r="H24"/>
  <c r="F24"/>
  <c r="D24"/>
  <c r="Z23"/>
  <c r="X23"/>
  <c r="V23"/>
  <c r="T23"/>
  <c r="R23"/>
  <c r="P23"/>
  <c r="N23"/>
  <c r="L23"/>
  <c r="J23"/>
  <c r="H23"/>
  <c r="F23"/>
  <c r="D23"/>
  <c r="Z22"/>
  <c r="X22"/>
  <c r="V22"/>
  <c r="T22"/>
  <c r="R22"/>
  <c r="P22"/>
  <c r="N22"/>
  <c r="L22"/>
  <c r="J22"/>
  <c r="H22"/>
  <c r="F22"/>
  <c r="D22"/>
  <c r="Z21"/>
  <c r="X21"/>
  <c r="V21"/>
  <c r="T21"/>
  <c r="R21"/>
  <c r="P21"/>
  <c r="N21"/>
  <c r="L21"/>
  <c r="J21"/>
  <c r="H21"/>
  <c r="F21"/>
  <c r="D21"/>
  <c r="Z20"/>
  <c r="X20"/>
  <c r="V20"/>
  <c r="T20"/>
  <c r="R20"/>
  <c r="P20"/>
  <c r="N20"/>
  <c r="L20"/>
  <c r="J20"/>
  <c r="H20"/>
  <c r="F20"/>
  <c r="D20"/>
  <c r="Z19"/>
  <c r="X19"/>
  <c r="V19"/>
  <c r="T19"/>
  <c r="R19"/>
  <c r="P19"/>
  <c r="N19"/>
  <c r="L19"/>
  <c r="J19"/>
  <c r="H19"/>
  <c r="F19"/>
  <c r="D19"/>
  <c r="Z18"/>
  <c r="X18"/>
  <c r="V18"/>
  <c r="T18"/>
  <c r="R18"/>
  <c r="P18"/>
  <c r="N18"/>
  <c r="L18"/>
  <c r="J18"/>
  <c r="H18"/>
  <c r="F18"/>
  <c r="D18"/>
  <c r="Z17"/>
  <c r="X17"/>
  <c r="V17"/>
  <c r="T17"/>
  <c r="R17"/>
  <c r="P17"/>
  <c r="N17"/>
  <c r="L17"/>
  <c r="J17"/>
  <c r="H17"/>
  <c r="F17"/>
  <c r="D17"/>
  <c r="Z16"/>
  <c r="X16"/>
  <c r="V16"/>
  <c r="T16"/>
  <c r="R16"/>
  <c r="P16"/>
  <c r="N16"/>
  <c r="L16"/>
  <c r="J16"/>
  <c r="H16"/>
  <c r="F16"/>
  <c r="D16"/>
  <c r="Z15"/>
  <c r="X15"/>
  <c r="X25" s="1"/>
  <c r="V15"/>
  <c r="T15"/>
  <c r="R15"/>
  <c r="P15"/>
  <c r="N15"/>
  <c r="L15"/>
  <c r="L25" s="1"/>
  <c r="J15"/>
  <c r="H15"/>
  <c r="F15"/>
  <c r="F25" s="1"/>
  <c r="D15"/>
  <c r="N14"/>
  <c r="Z13"/>
  <c r="X13"/>
  <c r="V13"/>
  <c r="T13"/>
  <c r="R13"/>
  <c r="P13"/>
  <c r="N13"/>
  <c r="L13"/>
  <c r="J13"/>
  <c r="H13"/>
  <c r="F13"/>
  <c r="D13"/>
  <c r="Z12"/>
  <c r="X12"/>
  <c r="V12"/>
  <c r="T12"/>
  <c r="R12"/>
  <c r="P12"/>
  <c r="N12"/>
  <c r="L12"/>
  <c r="J12"/>
  <c r="H12"/>
  <c r="F12"/>
  <c r="D12"/>
  <c r="Z11"/>
  <c r="X11"/>
  <c r="V11"/>
  <c r="T11"/>
  <c r="R11"/>
  <c r="P11"/>
  <c r="N11"/>
  <c r="L11"/>
  <c r="J11"/>
  <c r="H11"/>
  <c r="F11"/>
  <c r="D11"/>
  <c r="Z10"/>
  <c r="X10"/>
  <c r="V10"/>
  <c r="V14" s="1"/>
  <c r="T10"/>
  <c r="R10"/>
  <c r="R14" s="1"/>
  <c r="P10"/>
  <c r="N10"/>
  <c r="L10"/>
  <c r="J10"/>
  <c r="H10"/>
  <c r="F10"/>
  <c r="D10"/>
  <c r="Z8"/>
  <c r="X8"/>
  <c r="V8"/>
  <c r="T8"/>
  <c r="R8"/>
  <c r="P8"/>
  <c r="N8"/>
  <c r="L8"/>
  <c r="J8"/>
  <c r="H8"/>
  <c r="F8"/>
  <c r="D8"/>
  <c r="Z7"/>
  <c r="X7"/>
  <c r="V7"/>
  <c r="T7"/>
  <c r="R7"/>
  <c r="P7"/>
  <c r="N7"/>
  <c r="L7"/>
  <c r="J7"/>
  <c r="H7"/>
  <c r="F7"/>
  <c r="D7"/>
  <c r="Z6"/>
  <c r="X6"/>
  <c r="X9" s="1"/>
  <c r="V6"/>
  <c r="V9" s="1"/>
  <c r="T6"/>
  <c r="R6"/>
  <c r="P6"/>
  <c r="P9" s="1"/>
  <c r="N6"/>
  <c r="L6"/>
  <c r="J6"/>
  <c r="J9" s="1"/>
  <c r="H6"/>
  <c r="F6"/>
  <c r="D6"/>
  <c r="D9" s="1"/>
  <c r="S6" l="1"/>
  <c r="H9"/>
  <c r="L9"/>
  <c r="Z9"/>
  <c r="S10"/>
  <c r="M6"/>
  <c r="N9"/>
  <c r="R9"/>
  <c r="F14"/>
  <c r="F27" s="1"/>
  <c r="X14"/>
  <c r="S12"/>
  <c r="D14"/>
  <c r="H14"/>
  <c r="Z14"/>
  <c r="N25"/>
  <c r="N27" s="1"/>
  <c r="R25"/>
  <c r="R27" s="1"/>
  <c r="M16"/>
  <c r="O17"/>
  <c r="S18"/>
  <c r="Y18"/>
  <c r="M19"/>
  <c r="Y21"/>
  <c r="S23"/>
  <c r="Y23"/>
  <c r="K10"/>
  <c r="J14"/>
  <c r="T25"/>
  <c r="T27" s="1"/>
  <c r="X27"/>
  <c r="Q17"/>
  <c r="U20"/>
  <c r="O21"/>
  <c r="O22"/>
  <c r="S29"/>
  <c r="Y29"/>
  <c r="Y6"/>
  <c r="U8"/>
  <c r="F9"/>
  <c r="T9"/>
  <c r="L14"/>
  <c r="Y12"/>
  <c r="P14"/>
  <c r="T14"/>
  <c r="H25"/>
  <c r="L27"/>
  <c r="M10" s="1"/>
  <c r="Z25"/>
  <c r="Z27" s="1"/>
  <c r="Y16"/>
  <c r="W17"/>
  <c r="K19"/>
  <c r="K20"/>
  <c r="W20"/>
  <c r="K24"/>
  <c r="D25"/>
  <c r="D27" s="1"/>
  <c r="J25"/>
  <c r="J27" s="1"/>
  <c r="M15"/>
  <c r="P25"/>
  <c r="V25"/>
  <c r="V27" s="1"/>
  <c r="Y15"/>
  <c r="E16"/>
  <c r="E23"/>
  <c r="E29"/>
  <c r="N38"/>
  <c r="R38"/>
  <c r="P38"/>
  <c r="M22"/>
  <c r="AA24"/>
  <c r="T38"/>
  <c r="Y22"/>
  <c r="K23"/>
  <c r="U24"/>
  <c r="K29"/>
  <c r="H38"/>
  <c r="H48" s="1"/>
  <c r="Z38"/>
  <c r="Z48" s="1"/>
  <c r="D47"/>
  <c r="J47"/>
  <c r="P47"/>
  <c r="V47"/>
  <c r="D38"/>
  <c r="N48"/>
  <c r="T48"/>
  <c r="F47"/>
  <c r="L47"/>
  <c r="R47"/>
  <c r="X47"/>
  <c r="D57"/>
  <c r="J57"/>
  <c r="P57"/>
  <c r="V57"/>
  <c r="H58" l="1"/>
  <c r="I48" s="1"/>
  <c r="Z58"/>
  <c r="AA48" s="1"/>
  <c r="F31"/>
  <c r="G29"/>
  <c r="G20"/>
  <c r="G24"/>
  <c r="G11"/>
  <c r="G10"/>
  <c r="G17"/>
  <c r="G7"/>
  <c r="G8"/>
  <c r="G18"/>
  <c r="G22"/>
  <c r="G6"/>
  <c r="G13"/>
  <c r="G16"/>
  <c r="G15"/>
  <c r="G23"/>
  <c r="G19"/>
  <c r="G12"/>
  <c r="G21"/>
  <c r="X48"/>
  <c r="D48"/>
  <c r="V31"/>
  <c r="W12"/>
  <c r="W6"/>
  <c r="E24"/>
  <c r="E21"/>
  <c r="D31"/>
  <c r="E18"/>
  <c r="E12"/>
  <c r="E15"/>
  <c r="E6"/>
  <c r="E20"/>
  <c r="Z31"/>
  <c r="AA29"/>
  <c r="AA23"/>
  <c r="AA22"/>
  <c r="AA19"/>
  <c r="AA16"/>
  <c r="AA13"/>
  <c r="AA12"/>
  <c r="AA10"/>
  <c r="AA7"/>
  <c r="W10"/>
  <c r="AA18"/>
  <c r="T31"/>
  <c r="U29"/>
  <c r="U13"/>
  <c r="U10"/>
  <c r="U7"/>
  <c r="U6"/>
  <c r="U23"/>
  <c r="Q22"/>
  <c r="N31"/>
  <c r="W24"/>
  <c r="S24"/>
  <c r="W22"/>
  <c r="W21"/>
  <c r="Q21"/>
  <c r="S20"/>
  <c r="U19"/>
  <c r="O19"/>
  <c r="W18"/>
  <c r="Q18"/>
  <c r="O29"/>
  <c r="O23"/>
  <c r="O16"/>
  <c r="Q15"/>
  <c r="S17"/>
  <c r="U16"/>
  <c r="W15"/>
  <c r="O13"/>
  <c r="O10"/>
  <c r="O7"/>
  <c r="AA8"/>
  <c r="E10"/>
  <c r="W11"/>
  <c r="W8"/>
  <c r="U12"/>
  <c r="O6"/>
  <c r="O9" s="1"/>
  <c r="L48"/>
  <c r="P48"/>
  <c r="O24"/>
  <c r="S22"/>
  <c r="S15"/>
  <c r="J31"/>
  <c r="K21"/>
  <c r="K18"/>
  <c r="K22"/>
  <c r="K6"/>
  <c r="K15"/>
  <c r="K12"/>
  <c r="E22"/>
  <c r="Q20"/>
  <c r="W19"/>
  <c r="K16"/>
  <c r="AA15"/>
  <c r="AA25" s="1"/>
  <c r="H27"/>
  <c r="K13"/>
  <c r="AA21"/>
  <c r="O20"/>
  <c r="U18"/>
  <c r="W16"/>
  <c r="X31"/>
  <c r="Y20"/>
  <c r="Y24"/>
  <c r="Y11"/>
  <c r="Y7"/>
  <c r="Y9" s="1"/>
  <c r="Y17"/>
  <c r="Y8"/>
  <c r="Y10"/>
  <c r="M12"/>
  <c r="S21"/>
  <c r="Y19"/>
  <c r="M18"/>
  <c r="K17"/>
  <c r="R31"/>
  <c r="S11"/>
  <c r="S14" s="1"/>
  <c r="S8"/>
  <c r="W13"/>
  <c r="K11"/>
  <c r="K14" s="1"/>
  <c r="O8"/>
  <c r="Y13"/>
  <c r="K8"/>
  <c r="O12"/>
  <c r="F48"/>
  <c r="T58"/>
  <c r="U48" s="1"/>
  <c r="V48"/>
  <c r="R48"/>
  <c r="N58"/>
  <c r="O48" s="1"/>
  <c r="J48"/>
  <c r="AA38"/>
  <c r="I38"/>
  <c r="Q23"/>
  <c r="W29"/>
  <c r="W23"/>
  <c r="E19"/>
  <c r="Y25"/>
  <c r="P27"/>
  <c r="Q24"/>
  <c r="Q19"/>
  <c r="AA17"/>
  <c r="E17"/>
  <c r="L31"/>
  <c r="M24"/>
  <c r="M29"/>
  <c r="M23"/>
  <c r="M20"/>
  <c r="M17"/>
  <c r="M25" s="1"/>
  <c r="M13"/>
  <c r="M11"/>
  <c r="M14" s="1"/>
  <c r="M8"/>
  <c r="O11"/>
  <c r="W7"/>
  <c r="U22"/>
  <c r="U21"/>
  <c r="AA20"/>
  <c r="O18"/>
  <c r="U17"/>
  <c r="S16"/>
  <c r="U15"/>
  <c r="U25" s="1"/>
  <c r="U11"/>
  <c r="M21"/>
  <c r="S19"/>
  <c r="Q16"/>
  <c r="O15"/>
  <c r="E13"/>
  <c r="AA11"/>
  <c r="E7"/>
  <c r="K7"/>
  <c r="S13"/>
  <c r="M7"/>
  <c r="M9" s="1"/>
  <c r="E11"/>
  <c r="E8"/>
  <c r="AA6"/>
  <c r="AA9" s="1"/>
  <c r="S7"/>
  <c r="S9" s="1"/>
  <c r="M27" l="1"/>
  <c r="O25"/>
  <c r="P31"/>
  <c r="Q12"/>
  <c r="Q11"/>
  <c r="Q8"/>
  <c r="Q6"/>
  <c r="Q7"/>
  <c r="Q10"/>
  <c r="Q29"/>
  <c r="Q13"/>
  <c r="F58"/>
  <c r="G48"/>
  <c r="S31"/>
  <c r="I29"/>
  <c r="I23"/>
  <c r="I22"/>
  <c r="I19"/>
  <c r="H31"/>
  <c r="I16"/>
  <c r="I13"/>
  <c r="I12"/>
  <c r="I10"/>
  <c r="I14" s="1"/>
  <c r="I7"/>
  <c r="I20"/>
  <c r="I6"/>
  <c r="I9" s="1"/>
  <c r="I8"/>
  <c r="I21"/>
  <c r="I17"/>
  <c r="I24"/>
  <c r="I11"/>
  <c r="I18"/>
  <c r="I15"/>
  <c r="K25"/>
  <c r="S25"/>
  <c r="S27" s="1"/>
  <c r="E14"/>
  <c r="W25"/>
  <c r="Q25"/>
  <c r="U9"/>
  <c r="W14"/>
  <c r="E9"/>
  <c r="W31"/>
  <c r="F59"/>
  <c r="G31"/>
  <c r="M31"/>
  <c r="Y27"/>
  <c r="J58"/>
  <c r="K48"/>
  <c r="R58"/>
  <c r="R59" s="1"/>
  <c r="U56"/>
  <c r="U53"/>
  <c r="U45"/>
  <c r="U40"/>
  <c r="U37"/>
  <c r="U34"/>
  <c r="U33"/>
  <c r="U42"/>
  <c r="U43"/>
  <c r="U46"/>
  <c r="U55"/>
  <c r="U41"/>
  <c r="U44"/>
  <c r="U54"/>
  <c r="U51"/>
  <c r="U36"/>
  <c r="U47"/>
  <c r="U39"/>
  <c r="U52"/>
  <c r="U35"/>
  <c r="Y14"/>
  <c r="K9"/>
  <c r="L58"/>
  <c r="M48" s="1"/>
  <c r="O14"/>
  <c r="Z59"/>
  <c r="AA31"/>
  <c r="E25"/>
  <c r="E31"/>
  <c r="W9"/>
  <c r="D58"/>
  <c r="E48" s="1"/>
  <c r="G25"/>
  <c r="G9"/>
  <c r="G14"/>
  <c r="O56"/>
  <c r="O53"/>
  <c r="O45"/>
  <c r="O40"/>
  <c r="O37"/>
  <c r="O34"/>
  <c r="O36"/>
  <c r="O52"/>
  <c r="O33"/>
  <c r="O44"/>
  <c r="O47"/>
  <c r="O35"/>
  <c r="O41"/>
  <c r="O43"/>
  <c r="O54"/>
  <c r="O51"/>
  <c r="O42"/>
  <c r="O39"/>
  <c r="O46"/>
  <c r="O55"/>
  <c r="V58"/>
  <c r="W48"/>
  <c r="X59"/>
  <c r="Y31"/>
  <c r="J59"/>
  <c r="K31"/>
  <c r="P58"/>
  <c r="Q48"/>
  <c r="N59"/>
  <c r="O31"/>
  <c r="U14"/>
  <c r="U27" s="1"/>
  <c r="T59"/>
  <c r="U31"/>
  <c r="AA14"/>
  <c r="AA27" s="1"/>
  <c r="X58"/>
  <c r="Y48"/>
  <c r="AA56"/>
  <c r="AA53"/>
  <c r="AA45"/>
  <c r="AA40"/>
  <c r="AA37"/>
  <c r="AA34"/>
  <c r="AA41"/>
  <c r="AA47"/>
  <c r="AA39"/>
  <c r="AA54"/>
  <c r="AA51"/>
  <c r="AA35"/>
  <c r="AA33"/>
  <c r="AA42"/>
  <c r="AA43"/>
  <c r="AA44"/>
  <c r="AA46"/>
  <c r="AA55"/>
  <c r="AA36"/>
  <c r="AA52"/>
  <c r="I56"/>
  <c r="I53"/>
  <c r="I45"/>
  <c r="I40"/>
  <c r="I37"/>
  <c r="I34"/>
  <c r="I35"/>
  <c r="I41"/>
  <c r="I43"/>
  <c r="I47"/>
  <c r="I39"/>
  <c r="I54"/>
  <c r="I51"/>
  <c r="I44"/>
  <c r="I52"/>
  <c r="I36"/>
  <c r="I33"/>
  <c r="I42"/>
  <c r="I46"/>
  <c r="I55"/>
  <c r="I57" l="1"/>
  <c r="I58" s="1"/>
  <c r="O57"/>
  <c r="O58" s="1"/>
  <c r="AA57"/>
  <c r="AA58" s="1"/>
  <c r="Y54"/>
  <c r="Y51"/>
  <c r="Y46"/>
  <c r="Y43"/>
  <c r="Y41"/>
  <c r="Y35"/>
  <c r="Y39"/>
  <c r="Y44"/>
  <c r="Y45"/>
  <c r="Y55"/>
  <c r="Y37"/>
  <c r="Y42"/>
  <c r="Y53"/>
  <c r="Y38"/>
  <c r="Y36"/>
  <c r="Y40"/>
  <c r="Y34"/>
  <c r="Y52"/>
  <c r="Y56"/>
  <c r="Y33"/>
  <c r="Y47"/>
  <c r="Q55"/>
  <c r="Q52"/>
  <c r="Q44"/>
  <c r="Q43"/>
  <c r="Q42"/>
  <c r="Q39"/>
  <c r="Q36"/>
  <c r="Q33"/>
  <c r="Q40"/>
  <c r="Q46"/>
  <c r="Q53"/>
  <c r="Q56"/>
  <c r="Q37"/>
  <c r="Q34"/>
  <c r="Q41"/>
  <c r="Q35"/>
  <c r="Q51"/>
  <c r="Q57" s="1"/>
  <c r="Q58" s="1"/>
  <c r="Q54"/>
  <c r="Q45"/>
  <c r="Q47"/>
  <c r="W55"/>
  <c r="W52"/>
  <c r="W42"/>
  <c r="W39"/>
  <c r="W36"/>
  <c r="W44"/>
  <c r="W33"/>
  <c r="W37"/>
  <c r="W34"/>
  <c r="W45"/>
  <c r="W43"/>
  <c r="W51"/>
  <c r="W57" s="1"/>
  <c r="W58" s="1"/>
  <c r="W40"/>
  <c r="W35"/>
  <c r="W46"/>
  <c r="W53"/>
  <c r="W56"/>
  <c r="W41"/>
  <c r="W54"/>
  <c r="W47"/>
  <c r="O38"/>
  <c r="G27"/>
  <c r="E27"/>
  <c r="U57"/>
  <c r="U58" s="1"/>
  <c r="S48"/>
  <c r="K55"/>
  <c r="K52"/>
  <c r="K43"/>
  <c r="K44"/>
  <c r="K42"/>
  <c r="K39"/>
  <c r="K33"/>
  <c r="K36"/>
  <c r="K35"/>
  <c r="K41"/>
  <c r="K38"/>
  <c r="K51"/>
  <c r="K54"/>
  <c r="K45"/>
  <c r="K46"/>
  <c r="K56"/>
  <c r="K37"/>
  <c r="K34"/>
  <c r="K40"/>
  <c r="K53"/>
  <c r="K47"/>
  <c r="L59"/>
  <c r="W27"/>
  <c r="K27"/>
  <c r="H59"/>
  <c r="I31"/>
  <c r="Q14"/>
  <c r="P59"/>
  <c r="Q31"/>
  <c r="AC48"/>
  <c r="AC21"/>
  <c r="AC11"/>
  <c r="AC23"/>
  <c r="AC18"/>
  <c r="AC29"/>
  <c r="AC19"/>
  <c r="AC13"/>
  <c r="AC17"/>
  <c r="AC16"/>
  <c r="AC10"/>
  <c r="AC20"/>
  <c r="AC7"/>
  <c r="AC12"/>
  <c r="AC8"/>
  <c r="AC15"/>
  <c r="AC22"/>
  <c r="AC6"/>
  <c r="AC24"/>
  <c r="S54"/>
  <c r="S51"/>
  <c r="S46"/>
  <c r="S41"/>
  <c r="S43"/>
  <c r="S35"/>
  <c r="S34"/>
  <c r="S36"/>
  <c r="S40"/>
  <c r="S44"/>
  <c r="S52"/>
  <c r="S56"/>
  <c r="S45"/>
  <c r="S37"/>
  <c r="S42"/>
  <c r="S33"/>
  <c r="S53"/>
  <c r="S39"/>
  <c r="S55"/>
  <c r="S47"/>
  <c r="V59"/>
  <c r="I25"/>
  <c r="I27" s="1"/>
  <c r="O27"/>
  <c r="E55"/>
  <c r="E52"/>
  <c r="E42"/>
  <c r="E39"/>
  <c r="E44"/>
  <c r="E36"/>
  <c r="E33"/>
  <c r="E34"/>
  <c r="E41"/>
  <c r="E54"/>
  <c r="E37"/>
  <c r="E40"/>
  <c r="E46"/>
  <c r="E53"/>
  <c r="E35"/>
  <c r="E43"/>
  <c r="E51"/>
  <c r="E45"/>
  <c r="E56"/>
  <c r="E38"/>
  <c r="E47"/>
  <c r="D59"/>
  <c r="M54"/>
  <c r="M51"/>
  <c r="M46"/>
  <c r="M43"/>
  <c r="M41"/>
  <c r="M35"/>
  <c r="M37"/>
  <c r="M42"/>
  <c r="M33"/>
  <c r="M53"/>
  <c r="M44"/>
  <c r="M36"/>
  <c r="M40"/>
  <c r="M38"/>
  <c r="M52"/>
  <c r="M56"/>
  <c r="M34"/>
  <c r="M39"/>
  <c r="M45"/>
  <c r="M55"/>
  <c r="M47"/>
  <c r="U38"/>
  <c r="G54"/>
  <c r="G51"/>
  <c r="G46"/>
  <c r="G41"/>
  <c r="G35"/>
  <c r="G39"/>
  <c r="G43"/>
  <c r="G55"/>
  <c r="G36"/>
  <c r="G34"/>
  <c r="G33"/>
  <c r="G53"/>
  <c r="G45"/>
  <c r="G38"/>
  <c r="G40"/>
  <c r="G44"/>
  <c r="G52"/>
  <c r="G56"/>
  <c r="G37"/>
  <c r="G42"/>
  <c r="G47"/>
  <c r="Q9"/>
  <c r="Q27" s="1"/>
  <c r="M57" l="1"/>
  <c r="M58" s="1"/>
  <c r="G57"/>
  <c r="G58" s="1"/>
  <c r="E57"/>
  <c r="E58" s="1"/>
  <c r="S38"/>
  <c r="AC14"/>
  <c r="AC37"/>
  <c r="AC42"/>
  <c r="AC44"/>
  <c r="AC36"/>
  <c r="AC52"/>
  <c r="AC55"/>
  <c r="AC34"/>
  <c r="AC33"/>
  <c r="AC40"/>
  <c r="AC43"/>
  <c r="AC53"/>
  <c r="AC56"/>
  <c r="AC45"/>
  <c r="AC35"/>
  <c r="AC46"/>
  <c r="AC39"/>
  <c r="AC38"/>
  <c r="AC54"/>
  <c r="AC41"/>
  <c r="AC51"/>
  <c r="AC47"/>
  <c r="K57"/>
  <c r="K58" s="1"/>
  <c r="W38"/>
  <c r="AC25"/>
  <c r="AC27" s="1"/>
  <c r="AC31"/>
  <c r="Q38"/>
  <c r="Y57"/>
  <c r="Y58" s="1"/>
  <c r="S57"/>
  <c r="S58" s="1"/>
  <c r="AC9"/>
  <c r="AC57" l="1"/>
  <c r="AC58" s="1"/>
</calcChain>
</file>

<file path=xl/sharedStrings.xml><?xml version="1.0" encoding="utf-8"?>
<sst xmlns="http://schemas.openxmlformats.org/spreadsheetml/2006/main" count="80" uniqueCount="63">
  <si>
    <t>UNIVERSIDAD AUTONOMA DE CHIHUAHUA</t>
  </si>
  <si>
    <t>ESTADO DE RESULTADOS POR FONDOS DEL EJERCICIO   2 0 1 1</t>
  </si>
  <si>
    <t>CONCEPTO</t>
  </si>
  <si>
    <t>ENERO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</si>
  <si>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</si>
  <si>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</si>
  <si>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</si>
  <si>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</si>
  <si>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</si>
  <si>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</si>
  <si>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</si>
  <si>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</si>
  <si>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</si>
  <si>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</si>
  <si>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</si>
  <si>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</si>
  <si>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ACUMULADO</t>
  </si>
  <si>
    <t>I  N  G  R  E  S  O  S:</t>
  </si>
  <si>
    <t>Subsidio Federal</t>
  </si>
  <si>
    <t>Subsidio Estatal</t>
  </si>
  <si>
    <t>Subsidio Estatal Extraordinario</t>
  </si>
  <si>
    <t>SUMA SUBSIDIOS</t>
  </si>
  <si>
    <t>Recursos PIFI</t>
  </si>
  <si>
    <t>Recursos Promep</t>
  </si>
  <si>
    <t>Recursos Construcción Campus II</t>
  </si>
  <si>
    <t>Recursos Convenios</t>
  </si>
  <si>
    <t>SUMA OTROS APOYOS FED.</t>
  </si>
  <si>
    <t>Insc., Coleg. y Exámenes Posgrado</t>
  </si>
  <si>
    <t>Insc., Coleg. y Exámenes Licenciatura</t>
  </si>
  <si>
    <t>Servicios Académicos</t>
  </si>
  <si>
    <t>Servicios Profesionales</t>
  </si>
  <si>
    <t>Cuotas por Incorporación</t>
  </si>
  <si>
    <t>Donativos en Efectivo</t>
  </si>
  <si>
    <t>Impuesto Universitario Municipal</t>
  </si>
  <si>
    <t>Rendimientos Financieros</t>
  </si>
  <si>
    <t>Venta de Productos</t>
  </si>
  <si>
    <t>Otros Ingresos</t>
  </si>
  <si>
    <t>SUMA INGRESOS PROPIOS</t>
  </si>
  <si>
    <t>T O T A L    I N G R E S O S</t>
  </si>
  <si>
    <t xml:space="preserve">BECAS   Y   CONDONACIONES </t>
  </si>
  <si>
    <t>I N G R E S O S   N E T O S</t>
  </si>
  <si>
    <t>FONDO GENÉRICO</t>
  </si>
  <si>
    <t>Servicios Personales</t>
  </si>
  <si>
    <t>Servicios Generales</t>
  </si>
  <si>
    <t>Materiales de Consumo</t>
  </si>
  <si>
    <t>Mantenimiento y Conservación</t>
  </si>
  <si>
    <t>Apoyos</t>
  </si>
  <si>
    <t>SUMA GASTOS OPERACION</t>
  </si>
  <si>
    <t>Producción Agrícola</t>
  </si>
  <si>
    <t>Producción Frutícola</t>
  </si>
  <si>
    <t>Producción Ganadera</t>
  </si>
  <si>
    <t>Producción Avícola</t>
  </si>
  <si>
    <t>Producción de Cárnicos</t>
  </si>
  <si>
    <t>Producción Alimentos Balanceados</t>
  </si>
  <si>
    <t>Producción de Praderas</t>
  </si>
  <si>
    <t>Producción de Especies Menores</t>
  </si>
  <si>
    <t>SUMA COSTO PRODUCCION</t>
  </si>
  <si>
    <t>TOTAL EGRESOS FONDO GENÉRICO</t>
  </si>
  <si>
    <t>FONDOS ESPECÍFICOS</t>
  </si>
  <si>
    <t>Becas</t>
  </si>
  <si>
    <t>SUMA GASTOS OPERACIÓN FONDO ESP.</t>
  </si>
  <si>
    <t>T O T A L    E G R E S O S</t>
  </si>
  <si>
    <t>REMANENTE  (DEFICIT)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</si>
</sst>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0.0"/>
    <numFmt numFmtId="165" formatCode="_(* #,##0.00_);_(* \(#,##0.00\);_(* &quot;-&quot;??_);_(@_)"/>
    <numFmt numFmtId="166" formatCode="_(* #,##0_);_(* \(#,##0\);_(* &quot;-&quot;??_);_(@_)"/>
    <numFmt numFmtId="167" formatCode="_(&quot;N$&quot;* #,##0.00_);_(&quot;N$&quot;* \(#,##0.00\);_(&quot;N$&quot;* &quot;-&quot;??_);_(@_)"/>
    <numFmt numFmtId="168" formatCode="_(&quot;$&quot;* #,##0_);_(&quot;$&quot;* \(#,##0\);_(&quot;$&quot;* &quot;-&quot;??_);_(@_)"/>
    <numFmt numFmtId="169" formatCode="_(&quot;$&quot;* #,##0.00_);_(&quot;$&quot;* \(#,##0.00\);_(&quot;$&quot;* &quot;-&quot;??_);_(@_)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TT"/>
    </font>
    <font>
      <b/>
      <u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color indexed="31"/>
      <name val="Arial"/>
      <family val="2"/>
    </font>
    <font>
      <b/>
      <i/>
      <u/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165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77">
    <xf numFmtId="0" fontId="0" fillId="0" borderId="0" xfId="0"/>
    <xf numFmtId="0" fontId="4" fillId="0" borderId="0" xfId="0" applyFont="1"/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2" fontId="2" fillId="0" borderId="8" xfId="0" applyNumberFormat="1" applyFont="1" applyBorder="1"/>
    <xf numFmtId="2" fontId="6" fillId="2" borderId="9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164" fontId="6" fillId="2" borderId="11" xfId="0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166" fontId="9" fillId="0" borderId="13" xfId="1" applyNumberFormat="1" applyFont="1" applyBorder="1"/>
    <xf numFmtId="164" fontId="9" fillId="0" borderId="13" xfId="0" applyNumberFormat="1" applyFont="1" applyBorder="1"/>
    <xf numFmtId="0" fontId="2" fillId="0" borderId="4" xfId="0" applyFont="1" applyBorder="1"/>
    <xf numFmtId="0" fontId="10" fillId="0" borderId="0" xfId="0" applyFont="1" applyBorder="1"/>
    <xf numFmtId="168" fontId="10" fillId="0" borderId="13" xfId="2" applyNumberFormat="1" applyFont="1" applyBorder="1"/>
    <xf numFmtId="164" fontId="10" fillId="0" borderId="13" xfId="0" applyNumberFormat="1" applyFont="1" applyBorder="1"/>
    <xf numFmtId="3" fontId="10" fillId="0" borderId="13" xfId="2" applyNumberFormat="1" applyFont="1" applyBorder="1"/>
    <xf numFmtId="166" fontId="10" fillId="0" borderId="13" xfId="1" applyNumberFormat="1" applyFont="1" applyBorder="1"/>
    <xf numFmtId="166" fontId="10" fillId="0" borderId="14" xfId="1" applyNumberFormat="1" applyFont="1" applyBorder="1"/>
    <xf numFmtId="164" fontId="10" fillId="0" borderId="14" xfId="0" applyNumberFormat="1" applyFont="1" applyBorder="1"/>
    <xf numFmtId="0" fontId="9" fillId="0" borderId="0" xfId="0" applyFont="1" applyBorder="1"/>
    <xf numFmtId="166" fontId="11" fillId="3" borderId="14" xfId="1" applyNumberFormat="1" applyFont="1" applyFill="1" applyBorder="1"/>
    <xf numFmtId="164" fontId="11" fillId="3" borderId="14" xfId="0" applyNumberFormat="1" applyFont="1" applyFill="1" applyBorder="1"/>
    <xf numFmtId="166" fontId="11" fillId="3" borderId="15" xfId="1" applyNumberFormat="1" applyFont="1" applyFill="1" applyBorder="1"/>
    <xf numFmtId="164" fontId="10" fillId="0" borderId="4" xfId="0" applyNumberFormat="1" applyFont="1" applyBorder="1"/>
    <xf numFmtId="164" fontId="10" fillId="0" borderId="5" xfId="0" applyNumberFormat="1" applyFont="1" applyBorder="1"/>
    <xf numFmtId="0" fontId="10" fillId="0" borderId="5" xfId="0" applyNumberFormat="1" applyFont="1" applyBorder="1"/>
    <xf numFmtId="164" fontId="10" fillId="0" borderId="16" xfId="0" applyNumberFormat="1" applyFont="1" applyBorder="1"/>
    <xf numFmtId="164" fontId="10" fillId="0" borderId="17" xfId="0" applyNumberFormat="1" applyFont="1" applyBorder="1"/>
    <xf numFmtId="166" fontId="12" fillId="3" borderId="14" xfId="1" applyNumberFormat="1" applyFont="1" applyFill="1" applyBorder="1"/>
    <xf numFmtId="164" fontId="12" fillId="3" borderId="14" xfId="0" applyNumberFormat="1" applyFont="1" applyFill="1" applyBorder="1"/>
    <xf numFmtId="0" fontId="2" fillId="0" borderId="0" xfId="0" applyFont="1" applyBorder="1"/>
    <xf numFmtId="0" fontId="5" fillId="0" borderId="0" xfId="0" applyFont="1" applyBorder="1"/>
    <xf numFmtId="166" fontId="6" fillId="2" borderId="14" xfId="1" applyNumberFormat="1" applyFont="1" applyFill="1" applyBorder="1"/>
    <xf numFmtId="1" fontId="6" fillId="2" borderId="14" xfId="0" applyNumberFormat="1" applyFont="1" applyFill="1" applyBorder="1"/>
    <xf numFmtId="166" fontId="6" fillId="0" borderId="13" xfId="1" applyNumberFormat="1" applyFont="1" applyFill="1" applyBorder="1"/>
    <xf numFmtId="164" fontId="6" fillId="0" borderId="13" xfId="0" applyNumberFormat="1" applyFont="1" applyFill="1" applyBorder="1"/>
    <xf numFmtId="166" fontId="10" fillId="0" borderId="13" xfId="3" applyNumberFormat="1" applyFont="1" applyBorder="1"/>
    <xf numFmtId="166" fontId="6" fillId="2" borderId="15" xfId="3" applyNumberFormat="1" applyFont="1" applyFill="1" applyBorder="1"/>
    <xf numFmtId="1" fontId="6" fillId="2" borderId="18" xfId="0" applyNumberFormat="1" applyFont="1" applyFill="1" applyBorder="1"/>
    <xf numFmtId="166" fontId="6" fillId="2" borderId="19" xfId="3" applyNumberFormat="1" applyFont="1" applyFill="1" applyBorder="1"/>
    <xf numFmtId="1" fontId="6" fillId="2" borderId="20" xfId="0" applyNumberFormat="1" applyFont="1" applyFill="1" applyBorder="1"/>
    <xf numFmtId="0" fontId="13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Continuous"/>
    </xf>
    <xf numFmtId="166" fontId="10" fillId="0" borderId="21" xfId="1" applyNumberFormat="1" applyFont="1" applyBorder="1"/>
    <xf numFmtId="164" fontId="10" fillId="0" borderId="21" xfId="0" applyNumberFormat="1" applyFont="1" applyBorder="1"/>
    <xf numFmtId="166" fontId="11" fillId="3" borderId="13" xfId="1" applyNumberFormat="1" applyFont="1" applyFill="1" applyBorder="1"/>
    <xf numFmtId="164" fontId="11" fillId="3" borderId="13" xfId="0" applyNumberFormat="1" applyFont="1" applyFill="1" applyBorder="1"/>
    <xf numFmtId="164" fontId="11" fillId="3" borderId="15" xfId="0" applyNumberFormat="1" applyFont="1" applyFill="1" applyBorder="1"/>
    <xf numFmtId="0" fontId="13" fillId="0" borderId="0" xfId="0" applyFont="1" applyBorder="1"/>
    <xf numFmtId="0" fontId="7" fillId="0" borderId="0" xfId="0" applyFont="1" applyBorder="1"/>
    <xf numFmtId="169" fontId="14" fillId="3" borderId="13" xfId="2" applyNumberFormat="1" applyFont="1" applyFill="1" applyBorder="1"/>
    <xf numFmtId="168" fontId="14" fillId="3" borderId="13" xfId="2" applyNumberFormat="1" applyFont="1" applyFill="1" applyBorder="1"/>
    <xf numFmtId="166" fontId="14" fillId="3" borderId="13" xfId="1" applyNumberFormat="1" applyFont="1" applyFill="1" applyBorder="1"/>
    <xf numFmtId="166" fontId="14" fillId="3" borderId="14" xfId="1" applyNumberFormat="1" applyFont="1" applyFill="1" applyBorder="1"/>
    <xf numFmtId="166" fontId="11" fillId="3" borderId="17" xfId="1" applyNumberFormat="1" applyFont="1" applyFill="1" applyBorder="1"/>
    <xf numFmtId="166" fontId="6" fillId="2" borderId="19" xfId="1" applyNumberFormat="1" applyFont="1" applyFill="1" applyBorder="1"/>
    <xf numFmtId="1" fontId="6" fillId="2" borderId="15" xfId="0" applyNumberFormat="1" applyFont="1" applyFill="1" applyBorder="1"/>
    <xf numFmtId="0" fontId="2" fillId="0" borderId="6" xfId="0" applyFont="1" applyBorder="1"/>
    <xf numFmtId="0" fontId="9" fillId="0" borderId="7" xfId="0" applyFont="1" applyBorder="1"/>
    <xf numFmtId="166" fontId="11" fillId="3" borderId="11" xfId="2" applyNumberFormat="1" applyFont="1" applyFill="1" applyBorder="1"/>
    <xf numFmtId="164" fontId="10" fillId="0" borderId="22" xfId="0" applyNumberFormat="1" applyFont="1" applyBorder="1"/>
    <xf numFmtId="0" fontId="2" fillId="0" borderId="0" xfId="0" applyFont="1"/>
    <xf numFmtId="164" fontId="2" fillId="0" borderId="0" xfId="0" applyNumberFormat="1" applyFont="1"/>
    <xf numFmtId="166" fontId="2" fillId="0" borderId="0" xfId="1" applyNumberFormat="1" applyFont="1"/>
    <xf numFmtId="2" fontId="2" fillId="0" borderId="0" xfId="0" applyNumberFormat="1" applyFont="1"/>
    <xf numFmtId="2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7">
    <cellStyle name="Millares" xfId="1" builtinId="3"/>
    <cellStyle name="Millares 2" xfId="4"/>
    <cellStyle name="Millares_Libro2" xfId="3"/>
    <cellStyle name="Moneda" xfId="2" builtinId="4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ENER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OCT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NOV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DI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FEBRE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MARZ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ABRI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MAY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JUNI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JULI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AGOST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us%20Casillas/Documents/CUADROS/2011/SEP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3"/>
      <sheetName val="Patronato3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6">
          <cell r="E6">
            <v>78554000</v>
          </cell>
        </row>
        <row r="7">
          <cell r="E7">
            <v>57639399</v>
          </cell>
        </row>
        <row r="8">
          <cell r="E8">
            <v>0</v>
          </cell>
        </row>
        <row r="10">
          <cell r="E10">
            <v>2199590</v>
          </cell>
        </row>
        <row r="11">
          <cell r="E11">
            <v>308711</v>
          </cell>
        </row>
        <row r="12">
          <cell r="E12">
            <v>0</v>
          </cell>
        </row>
        <row r="13">
          <cell r="E13">
            <v>724355</v>
          </cell>
        </row>
        <row r="15">
          <cell r="E15">
            <v>12932820</v>
          </cell>
        </row>
        <row r="16">
          <cell r="E16">
            <v>79139095</v>
          </cell>
        </row>
        <row r="17">
          <cell r="E17">
            <v>15590735</v>
          </cell>
        </row>
        <row r="18">
          <cell r="E18">
            <v>808024</v>
          </cell>
        </row>
        <row r="19">
          <cell r="E19">
            <v>200737</v>
          </cell>
        </row>
        <row r="20">
          <cell r="E20">
            <v>205088</v>
          </cell>
        </row>
        <row r="21">
          <cell r="E21">
            <v>1904338</v>
          </cell>
        </row>
        <row r="22">
          <cell r="E22">
            <v>339122</v>
          </cell>
        </row>
        <row r="23">
          <cell r="E23">
            <v>572560</v>
          </cell>
        </row>
        <row r="24">
          <cell r="E24">
            <v>3376216</v>
          </cell>
        </row>
        <row r="29">
          <cell r="E29">
            <v>15442618</v>
          </cell>
        </row>
        <row r="34">
          <cell r="E34">
            <v>70590071</v>
          </cell>
        </row>
        <row r="35">
          <cell r="E35">
            <v>5693026</v>
          </cell>
        </row>
        <row r="36">
          <cell r="E36">
            <v>2851607</v>
          </cell>
        </row>
        <row r="37">
          <cell r="E37">
            <v>1731259</v>
          </cell>
        </row>
        <row r="38">
          <cell r="E38">
            <v>2400440</v>
          </cell>
        </row>
        <row r="40">
          <cell r="E40">
            <v>76927</v>
          </cell>
        </row>
        <row r="41">
          <cell r="E41">
            <v>71548</v>
          </cell>
        </row>
        <row r="42">
          <cell r="E42">
            <v>218572</v>
          </cell>
        </row>
        <row r="43">
          <cell r="E43">
            <v>0</v>
          </cell>
        </row>
        <row r="44">
          <cell r="E44">
            <v>11966</v>
          </cell>
        </row>
        <row r="45">
          <cell r="E45">
            <v>0</v>
          </cell>
        </row>
        <row r="46">
          <cell r="E46">
            <v>20350</v>
          </cell>
        </row>
        <row r="47">
          <cell r="E47">
            <v>1270</v>
          </cell>
        </row>
        <row r="52">
          <cell r="E52">
            <v>77210</v>
          </cell>
        </row>
        <row r="53">
          <cell r="E53">
            <v>1439375</v>
          </cell>
        </row>
        <row r="54">
          <cell r="E54">
            <v>358122</v>
          </cell>
        </row>
        <row r="55">
          <cell r="E55">
            <v>10803</v>
          </cell>
        </row>
        <row r="56">
          <cell r="E56">
            <v>0</v>
          </cell>
        </row>
        <row r="57">
          <cell r="E57">
            <v>713279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 refreshError="1"/>
      <sheetData sheetId="1" refreshError="1"/>
      <sheetData sheetId="2">
        <row r="9">
          <cell r="G9">
            <v>531991791</v>
          </cell>
        </row>
      </sheetData>
      <sheetData sheetId="3">
        <row r="17">
          <cell r="L17">
            <v>87194334.082562476</v>
          </cell>
        </row>
      </sheetData>
      <sheetData sheetId="4" refreshError="1"/>
      <sheetData sheetId="5">
        <row r="13">
          <cell r="E13">
            <v>396481.11</v>
          </cell>
        </row>
      </sheetData>
      <sheetData sheetId="6">
        <row r="6">
          <cell r="E6">
            <v>72372000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1404102.95</v>
          </cell>
        </row>
        <row r="11">
          <cell r="E11">
            <v>2071312.11</v>
          </cell>
        </row>
        <row r="12">
          <cell r="E12">
            <v>0</v>
          </cell>
        </row>
        <row r="13">
          <cell r="E13">
            <v>2105756.2199999997</v>
          </cell>
        </row>
        <row r="15">
          <cell r="E15">
            <v>4840794.67</v>
          </cell>
        </row>
        <row r="16">
          <cell r="E16">
            <v>2504909.25</v>
          </cell>
        </row>
        <row r="17">
          <cell r="E17">
            <v>5027983.6100000003</v>
          </cell>
        </row>
        <row r="18">
          <cell r="E18">
            <v>1415377.4</v>
          </cell>
        </row>
        <row r="19">
          <cell r="E19">
            <v>1028962</v>
          </cell>
        </row>
        <row r="20">
          <cell r="E20">
            <v>357906.85</v>
          </cell>
        </row>
        <row r="21">
          <cell r="E21">
            <v>598585.46</v>
          </cell>
        </row>
        <row r="22">
          <cell r="E22">
            <v>338999.18</v>
          </cell>
        </row>
        <row r="23">
          <cell r="E23">
            <v>288529.18</v>
          </cell>
        </row>
        <row r="24">
          <cell r="E24">
            <v>5945048.2999999998</v>
          </cell>
        </row>
        <row r="29">
          <cell r="E29">
            <v>2040976.35</v>
          </cell>
        </row>
        <row r="34">
          <cell r="E34">
            <v>84887866.739999995</v>
          </cell>
        </row>
        <row r="35">
          <cell r="E35">
            <v>15906768.25</v>
          </cell>
        </row>
        <row r="36">
          <cell r="E36">
            <v>5632409.3399999999</v>
          </cell>
        </row>
        <row r="37">
          <cell r="E37">
            <v>3877902.06</v>
          </cell>
        </row>
        <row r="38">
          <cell r="E38">
            <v>4501734.8499999996</v>
          </cell>
        </row>
        <row r="40">
          <cell r="E40">
            <v>167100.47</v>
          </cell>
        </row>
        <row r="41">
          <cell r="E41">
            <v>99827.57</v>
          </cell>
        </row>
        <row r="42">
          <cell r="E42">
            <v>309582</v>
          </cell>
        </row>
        <row r="43">
          <cell r="E43">
            <v>41840.910000000003</v>
          </cell>
        </row>
        <row r="44">
          <cell r="E44">
            <v>18103.849999999999</v>
          </cell>
        </row>
        <row r="45">
          <cell r="E45">
            <v>0</v>
          </cell>
        </row>
        <row r="46">
          <cell r="E46">
            <v>4375.2</v>
          </cell>
        </row>
        <row r="47">
          <cell r="E47">
            <v>11378.77</v>
          </cell>
        </row>
        <row r="52">
          <cell r="E52">
            <v>356632</v>
          </cell>
        </row>
        <row r="53">
          <cell r="E53">
            <v>2274009.61</v>
          </cell>
        </row>
        <row r="54">
          <cell r="E54">
            <v>619381.48</v>
          </cell>
        </row>
        <row r="55">
          <cell r="E55">
            <v>37252.080000000002</v>
          </cell>
        </row>
        <row r="56">
          <cell r="E56">
            <v>0</v>
          </cell>
        </row>
        <row r="57">
          <cell r="E57">
            <v>1370885.76</v>
          </cell>
        </row>
      </sheetData>
      <sheetData sheetId="7" refreshError="1"/>
      <sheetData sheetId="8">
        <row r="7">
          <cell r="J7">
            <v>531991791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H9">
            <v>627817199</v>
          </cell>
        </row>
      </sheetData>
      <sheetData sheetId="3">
        <row r="17">
          <cell r="L17">
            <v>88657796.675907165</v>
          </cell>
        </row>
      </sheetData>
      <sheetData sheetId="4"/>
      <sheetData sheetId="5">
        <row r="13">
          <cell r="E13">
            <v>385079.73</v>
          </cell>
        </row>
      </sheetData>
      <sheetData sheetId="6">
        <row r="6">
          <cell r="E6">
            <v>95825408</v>
          </cell>
        </row>
        <row r="7">
          <cell r="E7">
            <v>82639399</v>
          </cell>
        </row>
        <row r="8">
          <cell r="E8">
            <v>0</v>
          </cell>
        </row>
        <row r="10">
          <cell r="E10">
            <v>3677805.73</v>
          </cell>
        </row>
        <row r="11">
          <cell r="E11">
            <v>1920000.05</v>
          </cell>
        </row>
        <row r="12">
          <cell r="E12">
            <v>0</v>
          </cell>
        </row>
        <row r="13">
          <cell r="E13">
            <v>2129641.21</v>
          </cell>
        </row>
        <row r="15">
          <cell r="E15">
            <v>3080288.35</v>
          </cell>
        </row>
        <row r="16">
          <cell r="E16">
            <v>2083446.75</v>
          </cell>
        </row>
        <row r="17">
          <cell r="E17">
            <v>3922296.16</v>
          </cell>
        </row>
        <row r="18">
          <cell r="E18">
            <v>654147</v>
          </cell>
        </row>
        <row r="19">
          <cell r="E19">
            <v>1236050</v>
          </cell>
        </row>
        <row r="20">
          <cell r="E20">
            <v>278599.46000000002</v>
          </cell>
        </row>
        <row r="21">
          <cell r="E21">
            <v>685389.56</v>
          </cell>
        </row>
        <row r="22">
          <cell r="E22">
            <v>423695.94</v>
          </cell>
        </row>
        <row r="23">
          <cell r="E23">
            <v>920429.91</v>
          </cell>
        </row>
        <row r="24">
          <cell r="E24">
            <v>12388624.620000001</v>
          </cell>
        </row>
        <row r="29">
          <cell r="E29">
            <v>1648476.01</v>
          </cell>
        </row>
        <row r="34">
          <cell r="E34">
            <v>119780918.27</v>
          </cell>
        </row>
        <row r="35">
          <cell r="E35">
            <v>19614939.41</v>
          </cell>
        </row>
        <row r="36">
          <cell r="E36">
            <v>8303613.4000000004</v>
          </cell>
        </row>
        <row r="37">
          <cell r="E37">
            <v>3787906.03</v>
          </cell>
        </row>
        <row r="38">
          <cell r="E38">
            <v>2998091.59</v>
          </cell>
        </row>
        <row r="40">
          <cell r="E40">
            <v>193121.45</v>
          </cell>
        </row>
        <row r="41">
          <cell r="E41">
            <v>61985.04</v>
          </cell>
        </row>
        <row r="42">
          <cell r="E42">
            <v>243669.64</v>
          </cell>
        </row>
        <row r="43">
          <cell r="E43">
            <v>42262</v>
          </cell>
        </row>
        <row r="44">
          <cell r="E44">
            <v>69877.210000000006</v>
          </cell>
        </row>
        <row r="45">
          <cell r="E45">
            <v>0</v>
          </cell>
        </row>
        <row r="46">
          <cell r="E46">
            <v>27062.560000000001</v>
          </cell>
        </row>
        <row r="47">
          <cell r="E47">
            <v>81126.11</v>
          </cell>
        </row>
        <row r="52">
          <cell r="E52">
            <v>232400</v>
          </cell>
        </row>
        <row r="53">
          <cell r="E53">
            <v>1802401.91</v>
          </cell>
        </row>
        <row r="54">
          <cell r="E54">
            <v>2196315.79</v>
          </cell>
        </row>
        <row r="55">
          <cell r="E55">
            <v>482161.14</v>
          </cell>
        </row>
        <row r="56">
          <cell r="E56">
            <v>0</v>
          </cell>
        </row>
        <row r="57">
          <cell r="E57">
            <v>932148.66</v>
          </cell>
        </row>
      </sheetData>
      <sheetData sheetId="7"/>
      <sheetData sheetId="8">
        <row r="7">
          <cell r="J7">
            <v>627817199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  <sheetName val="Bajas dic"/>
      <sheetName val="Balance General Dic 2011"/>
      <sheetName val="Edo Ing y Egresos dic 2011"/>
      <sheetName val="Recla Bc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64895958</v>
          </cell>
        </row>
        <row r="7">
          <cell r="E7">
            <v>36982135</v>
          </cell>
        </row>
        <row r="8">
          <cell r="E8">
            <v>0</v>
          </cell>
        </row>
        <row r="10">
          <cell r="E10">
            <v>3586004.96</v>
          </cell>
        </row>
        <row r="11">
          <cell r="E11">
            <v>1099313.43</v>
          </cell>
        </row>
        <row r="12">
          <cell r="E12">
            <v>956444.66</v>
          </cell>
        </row>
        <row r="13">
          <cell r="E13">
            <v>3556096.15</v>
          </cell>
        </row>
        <row r="15">
          <cell r="E15">
            <v>5671907.6699999999</v>
          </cell>
        </row>
        <row r="16">
          <cell r="E16">
            <v>2454669.9900000002</v>
          </cell>
        </row>
        <row r="17">
          <cell r="E17">
            <v>3328650.03</v>
          </cell>
        </row>
        <row r="18">
          <cell r="E18">
            <v>1208176.1599999999</v>
          </cell>
        </row>
        <row r="19">
          <cell r="E19">
            <v>1109546</v>
          </cell>
        </row>
        <row r="20">
          <cell r="E20">
            <v>682336.51</v>
          </cell>
        </row>
        <row r="21">
          <cell r="E21">
            <v>667362.51</v>
          </cell>
        </row>
        <row r="22">
          <cell r="E22">
            <v>303915.64</v>
          </cell>
        </row>
        <row r="23">
          <cell r="E23">
            <v>1553550.97</v>
          </cell>
        </row>
        <row r="24">
          <cell r="E24">
            <v>13189926.379999999</v>
          </cell>
        </row>
        <row r="29">
          <cell r="E29">
            <v>2558582.06</v>
          </cell>
        </row>
        <row r="34">
          <cell r="E34">
            <v>114579216.26000001</v>
          </cell>
        </row>
        <row r="35">
          <cell r="E35">
            <v>30410647.600000001</v>
          </cell>
        </row>
        <row r="36">
          <cell r="E36">
            <v>4511641.9800000004</v>
          </cell>
        </row>
        <row r="37">
          <cell r="E37">
            <v>4346790.33</v>
          </cell>
        </row>
        <row r="38">
          <cell r="E38">
            <v>5509811.1200000001</v>
          </cell>
        </row>
        <row r="40">
          <cell r="E40">
            <v>210604.23</v>
          </cell>
        </row>
        <row r="41">
          <cell r="E41">
            <v>89722.58</v>
          </cell>
        </row>
        <row r="42">
          <cell r="E42">
            <v>487164.23</v>
          </cell>
        </row>
        <row r="43">
          <cell r="E43">
            <v>24320.26</v>
          </cell>
        </row>
        <row r="44">
          <cell r="E44">
            <v>146799.17000000001</v>
          </cell>
        </row>
        <row r="45">
          <cell r="E45">
            <v>0</v>
          </cell>
        </row>
        <row r="46">
          <cell r="E46">
            <v>76348.03</v>
          </cell>
        </row>
        <row r="47">
          <cell r="E47">
            <v>7694.52</v>
          </cell>
        </row>
        <row r="52">
          <cell r="E52">
            <v>1112590</v>
          </cell>
        </row>
        <row r="53">
          <cell r="E53">
            <v>2886313.94</v>
          </cell>
        </row>
        <row r="54">
          <cell r="E54">
            <v>943828.12</v>
          </cell>
        </row>
        <row r="55">
          <cell r="E55">
            <v>447929.95</v>
          </cell>
        </row>
        <row r="56">
          <cell r="E56">
            <v>0</v>
          </cell>
        </row>
        <row r="57">
          <cell r="E57">
            <v>524935.82999999996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47155000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2135731.9300000002</v>
          </cell>
        </row>
        <row r="11">
          <cell r="E11">
            <v>648339.4</v>
          </cell>
        </row>
        <row r="12">
          <cell r="E12">
            <v>0</v>
          </cell>
        </row>
        <row r="13">
          <cell r="E13">
            <v>735771.24</v>
          </cell>
        </row>
        <row r="15">
          <cell r="E15">
            <v>9333589</v>
          </cell>
        </row>
        <row r="16">
          <cell r="E16">
            <v>2002526</v>
          </cell>
        </row>
        <row r="17">
          <cell r="E17">
            <v>3424988.26</v>
          </cell>
        </row>
        <row r="18">
          <cell r="E18">
            <v>1068611.45</v>
          </cell>
        </row>
        <row r="19">
          <cell r="E19">
            <v>350028</v>
          </cell>
        </row>
        <row r="20">
          <cell r="E20">
            <v>156870.70000000001</v>
          </cell>
        </row>
        <row r="21">
          <cell r="E21">
            <v>7911069.7699999996</v>
          </cell>
        </row>
        <row r="22">
          <cell r="E22">
            <v>411982.21</v>
          </cell>
        </row>
        <row r="23">
          <cell r="E23">
            <v>677357.57</v>
          </cell>
        </row>
        <row r="24">
          <cell r="E24">
            <v>215459.05</v>
          </cell>
        </row>
        <row r="29">
          <cell r="E29">
            <v>2339762.1</v>
          </cell>
        </row>
        <row r="34">
          <cell r="E34">
            <v>74937623.629999995</v>
          </cell>
        </row>
        <row r="35">
          <cell r="E35">
            <v>11132659.92</v>
          </cell>
        </row>
        <row r="36">
          <cell r="E36">
            <v>6671453</v>
          </cell>
        </row>
        <row r="37">
          <cell r="E37">
            <v>3227552.06</v>
          </cell>
        </row>
        <row r="38">
          <cell r="E38">
            <v>2885100.86</v>
          </cell>
        </row>
        <row r="40">
          <cell r="E40">
            <v>109017.75</v>
          </cell>
        </row>
        <row r="41">
          <cell r="E41">
            <v>44314.47</v>
          </cell>
        </row>
        <row r="42">
          <cell r="E42">
            <v>161894.1</v>
          </cell>
        </row>
        <row r="43">
          <cell r="E43">
            <v>2582.23</v>
          </cell>
        </row>
        <row r="44">
          <cell r="E44">
            <v>238532.55</v>
          </cell>
        </row>
        <row r="45">
          <cell r="E45">
            <v>0</v>
          </cell>
        </row>
        <row r="46">
          <cell r="E46">
            <v>33552.47</v>
          </cell>
        </row>
        <row r="47">
          <cell r="E47">
            <v>2085</v>
          </cell>
        </row>
        <row r="52">
          <cell r="E52">
            <v>0</v>
          </cell>
        </row>
        <row r="53">
          <cell r="E53">
            <v>561527.15</v>
          </cell>
        </row>
        <row r="54">
          <cell r="E54">
            <v>930326.88</v>
          </cell>
        </row>
        <row r="55">
          <cell r="E55">
            <v>241131.08</v>
          </cell>
        </row>
        <row r="56">
          <cell r="E56">
            <v>0</v>
          </cell>
        </row>
        <row r="57">
          <cell r="E57">
            <v>138559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41903000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1640561.76</v>
          </cell>
        </row>
        <row r="11">
          <cell r="E11">
            <v>1217702.57</v>
          </cell>
        </row>
        <row r="12">
          <cell r="E12">
            <v>0</v>
          </cell>
        </row>
        <row r="13">
          <cell r="E13">
            <v>2571059</v>
          </cell>
        </row>
        <row r="15">
          <cell r="E15">
            <v>3404345.41</v>
          </cell>
        </row>
        <row r="16">
          <cell r="E16">
            <v>3631784.75</v>
          </cell>
        </row>
        <row r="17">
          <cell r="E17">
            <v>1224471.55</v>
          </cell>
        </row>
        <row r="18">
          <cell r="E18">
            <v>339950.7</v>
          </cell>
        </row>
        <row r="19">
          <cell r="E19">
            <v>1244851</v>
          </cell>
        </row>
        <row r="20">
          <cell r="E20">
            <v>69825.95</v>
          </cell>
        </row>
        <row r="21">
          <cell r="E21">
            <v>6407187.7199999997</v>
          </cell>
        </row>
        <row r="22">
          <cell r="E22">
            <v>395344.52</v>
          </cell>
        </row>
        <row r="23">
          <cell r="E23">
            <v>985398.37</v>
          </cell>
        </row>
        <row r="24">
          <cell r="E24">
            <v>495879.53</v>
          </cell>
        </row>
        <row r="29">
          <cell r="E29">
            <v>1139482.25</v>
          </cell>
        </row>
        <row r="34">
          <cell r="E34">
            <v>79067889.379999995</v>
          </cell>
        </row>
        <row r="35">
          <cell r="E35">
            <v>14222186.359999999</v>
          </cell>
        </row>
        <row r="36">
          <cell r="E36">
            <v>8089147.04</v>
          </cell>
        </row>
        <row r="37">
          <cell r="E37">
            <v>6733041.5099999998</v>
          </cell>
        </row>
        <row r="38">
          <cell r="E38">
            <v>9622068.2100000009</v>
          </cell>
        </row>
        <row r="40">
          <cell r="E40">
            <v>86975.95</v>
          </cell>
        </row>
        <row r="41">
          <cell r="E41">
            <v>165376.13</v>
          </cell>
        </row>
        <row r="42">
          <cell r="E42">
            <v>545623.17000000004</v>
          </cell>
        </row>
        <row r="43">
          <cell r="E43">
            <v>1705.07</v>
          </cell>
        </row>
        <row r="44">
          <cell r="E44">
            <v>123774.15</v>
          </cell>
        </row>
        <row r="45">
          <cell r="E45">
            <v>0</v>
          </cell>
        </row>
        <row r="46">
          <cell r="E46">
            <v>24180.95</v>
          </cell>
        </row>
        <row r="47">
          <cell r="E47">
            <v>2442.85</v>
          </cell>
        </row>
        <row r="52">
          <cell r="E52">
            <v>336500</v>
          </cell>
        </row>
        <row r="53">
          <cell r="E53">
            <v>1597337.41</v>
          </cell>
        </row>
        <row r="54">
          <cell r="E54">
            <v>737961.85</v>
          </cell>
        </row>
        <row r="55">
          <cell r="E55">
            <v>338910.81</v>
          </cell>
        </row>
        <row r="56">
          <cell r="E56">
            <v>0</v>
          </cell>
        </row>
        <row r="57">
          <cell r="E57">
            <v>1185192.8500000001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E6">
            <v>41903000</v>
          </cell>
        </row>
        <row r="7">
          <cell r="E7">
            <v>14409850</v>
          </cell>
        </row>
        <row r="8">
          <cell r="E8">
            <v>0</v>
          </cell>
        </row>
        <row r="10">
          <cell r="E10">
            <v>653920.81000000006</v>
          </cell>
        </row>
        <row r="11">
          <cell r="E11">
            <v>922744.5</v>
          </cell>
        </row>
        <row r="12">
          <cell r="E12">
            <v>0</v>
          </cell>
        </row>
        <row r="13">
          <cell r="E13">
            <v>574720.04</v>
          </cell>
        </row>
        <row r="15">
          <cell r="E15">
            <v>3243897</v>
          </cell>
        </row>
        <row r="16">
          <cell r="E16">
            <v>2127558.5</v>
          </cell>
        </row>
        <row r="17">
          <cell r="E17">
            <v>2952459.67</v>
          </cell>
        </row>
        <row r="18">
          <cell r="E18">
            <v>659178.55000000005</v>
          </cell>
        </row>
        <row r="19">
          <cell r="E19">
            <v>356805</v>
          </cell>
        </row>
        <row r="20">
          <cell r="E20">
            <v>66209.3</v>
          </cell>
        </row>
        <row r="21">
          <cell r="E21">
            <v>2850536.23</v>
          </cell>
        </row>
        <row r="22">
          <cell r="E22">
            <v>231040.48</v>
          </cell>
        </row>
        <row r="23">
          <cell r="E23">
            <v>162527.67000000001</v>
          </cell>
        </row>
        <row r="24">
          <cell r="E24">
            <v>219310.17</v>
          </cell>
        </row>
        <row r="29">
          <cell r="E29">
            <v>1471962.55</v>
          </cell>
        </row>
        <row r="34">
          <cell r="E34">
            <v>83137973.780000001</v>
          </cell>
        </row>
        <row r="35">
          <cell r="E35">
            <v>10040970.41</v>
          </cell>
        </row>
        <row r="36">
          <cell r="E36">
            <v>4219857.3899999997</v>
          </cell>
        </row>
        <row r="37">
          <cell r="E37">
            <v>3066757.92</v>
          </cell>
        </row>
        <row r="38">
          <cell r="E38">
            <v>2145239.36</v>
          </cell>
        </row>
        <row r="40">
          <cell r="E40">
            <v>38600.17</v>
          </cell>
        </row>
        <row r="41">
          <cell r="E41">
            <v>125052.48</v>
          </cell>
        </row>
        <row r="42">
          <cell r="E42">
            <v>127145.85</v>
          </cell>
        </row>
        <row r="43">
          <cell r="E43">
            <v>2586.4499999999998</v>
          </cell>
        </row>
        <row r="44">
          <cell r="E44">
            <v>561.88</v>
          </cell>
        </row>
        <row r="45">
          <cell r="E45">
            <v>0</v>
          </cell>
        </row>
        <row r="46">
          <cell r="E46">
            <v>7183.87</v>
          </cell>
        </row>
        <row r="47">
          <cell r="E47">
            <v>0</v>
          </cell>
        </row>
        <row r="52">
          <cell r="E52">
            <v>0</v>
          </cell>
        </row>
        <row r="53">
          <cell r="E53">
            <v>615311.46</v>
          </cell>
        </row>
        <row r="54">
          <cell r="E54">
            <v>504083.84</v>
          </cell>
        </row>
        <row r="55">
          <cell r="E55">
            <v>100902.65</v>
          </cell>
        </row>
        <row r="56">
          <cell r="E56">
            <v>0</v>
          </cell>
        </row>
        <row r="57">
          <cell r="E57">
            <v>628422.25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272056000</v>
          </cell>
        </row>
      </sheetData>
      <sheetData sheetId="3">
        <row r="17">
          <cell r="L17">
            <v>46245647.712643616</v>
          </cell>
        </row>
      </sheetData>
      <sheetData sheetId="4"/>
      <sheetData sheetId="5"/>
      <sheetData sheetId="6">
        <row r="6">
          <cell r="E6">
            <v>62541000</v>
          </cell>
        </row>
        <row r="7">
          <cell r="E7">
            <v>43229548</v>
          </cell>
        </row>
        <row r="8">
          <cell r="E8">
            <v>0</v>
          </cell>
        </row>
        <row r="10">
          <cell r="E10">
            <v>3527791.8</v>
          </cell>
        </row>
        <row r="11">
          <cell r="E11">
            <v>1103148.58</v>
          </cell>
        </row>
        <row r="12">
          <cell r="E12">
            <v>0</v>
          </cell>
        </row>
        <row r="13">
          <cell r="E13">
            <v>1813646.45</v>
          </cell>
        </row>
        <row r="15">
          <cell r="E15">
            <v>13513825</v>
          </cell>
        </row>
        <row r="16">
          <cell r="E16">
            <v>5018699.75</v>
          </cell>
        </row>
        <row r="17">
          <cell r="E17">
            <v>6169839.04</v>
          </cell>
        </row>
        <row r="18">
          <cell r="E18">
            <v>742965</v>
          </cell>
        </row>
        <row r="19">
          <cell r="E19">
            <v>1290741</v>
          </cell>
        </row>
        <row r="20">
          <cell r="E20">
            <v>228253.94</v>
          </cell>
        </row>
        <row r="21">
          <cell r="E21">
            <v>919131.15</v>
          </cell>
        </row>
        <row r="22">
          <cell r="E22">
            <v>331737.49</v>
          </cell>
        </row>
        <row r="23">
          <cell r="E23">
            <v>413378.12</v>
          </cell>
        </row>
        <row r="24">
          <cell r="E24">
            <v>1118356.76</v>
          </cell>
        </row>
        <row r="29">
          <cell r="E29">
            <v>6316707.0499999998</v>
          </cell>
        </row>
        <row r="34">
          <cell r="E34">
            <v>78881651.489999995</v>
          </cell>
        </row>
        <row r="35">
          <cell r="E35">
            <v>14035499.699999999</v>
          </cell>
        </row>
        <row r="36">
          <cell r="E36">
            <v>8748650.0500000007</v>
          </cell>
        </row>
        <row r="37">
          <cell r="E37">
            <v>3972263.63</v>
          </cell>
        </row>
        <row r="38">
          <cell r="E38">
            <v>3767416.35</v>
          </cell>
        </row>
        <row r="40">
          <cell r="E40">
            <v>117198.19</v>
          </cell>
        </row>
        <row r="41">
          <cell r="E41">
            <v>256946.22</v>
          </cell>
        </row>
        <row r="42">
          <cell r="E42">
            <v>428360.44</v>
          </cell>
        </row>
        <row r="43">
          <cell r="E43">
            <v>36500.120000000003</v>
          </cell>
        </row>
        <row r="44">
          <cell r="E44">
            <v>26157.73</v>
          </cell>
        </row>
        <row r="45">
          <cell r="E45">
            <v>0</v>
          </cell>
        </row>
        <row r="46">
          <cell r="E46">
            <v>21681.22</v>
          </cell>
        </row>
        <row r="47">
          <cell r="E47">
            <v>1820</v>
          </cell>
        </row>
        <row r="52">
          <cell r="E52">
            <v>100400</v>
          </cell>
        </row>
        <row r="53">
          <cell r="E53">
            <v>2599283.0299999998</v>
          </cell>
        </row>
        <row r="54">
          <cell r="E54">
            <v>803954.31</v>
          </cell>
        </row>
        <row r="55">
          <cell r="E55">
            <v>693638.21</v>
          </cell>
        </row>
        <row r="56">
          <cell r="E56">
            <v>0</v>
          </cell>
        </row>
        <row r="57">
          <cell r="E57">
            <v>1123843.32</v>
          </cell>
        </row>
      </sheetData>
      <sheetData sheetId="7"/>
      <sheetData sheetId="8">
        <row r="7">
          <cell r="J7">
            <v>272056000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324511791</v>
          </cell>
        </row>
      </sheetData>
      <sheetData sheetId="3">
        <row r="17">
          <cell r="L17">
            <v>48971708.523866683</v>
          </cell>
        </row>
      </sheetData>
      <sheetData sheetId="4"/>
      <sheetData sheetId="5"/>
      <sheetData sheetId="6">
        <row r="6">
          <cell r="E6">
            <v>52455791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7284288.21</v>
          </cell>
        </row>
        <row r="11">
          <cell r="E11">
            <v>879146.02</v>
          </cell>
        </row>
        <row r="12">
          <cell r="E12">
            <v>0</v>
          </cell>
        </row>
        <row r="13">
          <cell r="E13">
            <v>1591231.69</v>
          </cell>
        </row>
        <row r="15">
          <cell r="E15">
            <v>5117847.33</v>
          </cell>
        </row>
        <row r="16">
          <cell r="E16">
            <v>7814468.5</v>
          </cell>
        </row>
        <row r="17">
          <cell r="E17">
            <v>4888298.32</v>
          </cell>
        </row>
        <row r="18">
          <cell r="E18">
            <v>1685851.21</v>
          </cell>
        </row>
        <row r="19">
          <cell r="E19">
            <v>855236</v>
          </cell>
        </row>
        <row r="20">
          <cell r="E20">
            <v>261314.79</v>
          </cell>
        </row>
        <row r="21">
          <cell r="E21">
            <v>1132779.03</v>
          </cell>
        </row>
        <row r="22">
          <cell r="E22">
            <v>347470.21</v>
          </cell>
        </row>
        <row r="23">
          <cell r="E23">
            <v>672057.41</v>
          </cell>
        </row>
        <row r="24">
          <cell r="E24">
            <v>2111417.79</v>
          </cell>
        </row>
        <row r="29">
          <cell r="E29">
            <v>2231285.9</v>
          </cell>
        </row>
        <row r="34">
          <cell r="E34">
            <v>90751174.989999995</v>
          </cell>
        </row>
        <row r="35">
          <cell r="E35">
            <v>15968252.560000001</v>
          </cell>
        </row>
        <row r="36">
          <cell r="E36">
            <v>6478859.1100000003</v>
          </cell>
        </row>
        <row r="37">
          <cell r="E37">
            <v>4001528.62</v>
          </cell>
        </row>
        <row r="38">
          <cell r="E38">
            <v>2234426.5699999998</v>
          </cell>
        </row>
        <row r="40">
          <cell r="E40">
            <v>150231.1</v>
          </cell>
        </row>
        <row r="41">
          <cell r="E41">
            <v>173965.22</v>
          </cell>
        </row>
        <row r="42">
          <cell r="E42">
            <v>517305.08</v>
          </cell>
        </row>
        <row r="43">
          <cell r="E43">
            <v>30419.71</v>
          </cell>
        </row>
        <row r="44">
          <cell r="E44">
            <v>8835.01</v>
          </cell>
        </row>
        <row r="45">
          <cell r="E45">
            <v>0</v>
          </cell>
        </row>
        <row r="46">
          <cell r="E46">
            <v>11950.86</v>
          </cell>
        </row>
        <row r="47">
          <cell r="E47">
            <v>28900.68</v>
          </cell>
        </row>
        <row r="52">
          <cell r="E52">
            <v>76800</v>
          </cell>
        </row>
        <row r="53">
          <cell r="E53">
            <v>1339854.29</v>
          </cell>
        </row>
        <row r="54">
          <cell r="E54">
            <v>2029539.16</v>
          </cell>
        </row>
        <row r="55">
          <cell r="E55">
            <v>569277.4</v>
          </cell>
        </row>
        <row r="56">
          <cell r="E56">
            <v>0</v>
          </cell>
        </row>
        <row r="57">
          <cell r="E57">
            <v>570728.6</v>
          </cell>
        </row>
      </sheetData>
      <sheetData sheetId="7"/>
      <sheetData sheetId="8">
        <row r="7">
          <cell r="J7">
            <v>324511791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366414791</v>
          </cell>
        </row>
      </sheetData>
      <sheetData sheetId="3">
        <row r="17">
          <cell r="L17">
            <v>50569518.745142616</v>
          </cell>
        </row>
      </sheetData>
      <sheetData sheetId="4"/>
      <sheetData sheetId="5">
        <row r="13">
          <cell r="G13">
            <v>4499.7299999999814</v>
          </cell>
        </row>
      </sheetData>
      <sheetData sheetId="6">
        <row r="6">
          <cell r="E6">
            <v>41903000</v>
          </cell>
        </row>
        <row r="7">
          <cell r="E7">
            <v>28819699</v>
          </cell>
        </row>
        <row r="8">
          <cell r="E8">
            <v>0</v>
          </cell>
        </row>
        <row r="10">
          <cell r="E10">
            <v>4256312.51</v>
          </cell>
        </row>
        <row r="11">
          <cell r="E11">
            <v>501263.05</v>
          </cell>
        </row>
        <row r="12">
          <cell r="E12">
            <v>0</v>
          </cell>
        </row>
        <row r="13">
          <cell r="E13">
            <v>5927680</v>
          </cell>
        </row>
        <row r="15">
          <cell r="E15">
            <v>1171219.19</v>
          </cell>
        </row>
        <row r="16">
          <cell r="E16">
            <v>559995</v>
          </cell>
        </row>
        <row r="17">
          <cell r="E17">
            <v>2580224</v>
          </cell>
        </row>
        <row r="18">
          <cell r="E18">
            <v>994764.9</v>
          </cell>
        </row>
        <row r="19">
          <cell r="E19">
            <v>219738</v>
          </cell>
        </row>
        <row r="20">
          <cell r="E20">
            <v>214794</v>
          </cell>
        </row>
        <row r="21">
          <cell r="E21">
            <v>880608.91</v>
          </cell>
        </row>
        <row r="22">
          <cell r="E22">
            <v>223454.66</v>
          </cell>
        </row>
        <row r="23">
          <cell r="E23">
            <v>292936.42</v>
          </cell>
        </row>
        <row r="24">
          <cell r="E24">
            <v>9884292.6099999994</v>
          </cell>
        </row>
        <row r="29">
          <cell r="E29">
            <v>608400.75</v>
          </cell>
        </row>
        <row r="34">
          <cell r="E34">
            <v>76858893.280000001</v>
          </cell>
        </row>
        <row r="35">
          <cell r="E35">
            <v>10353520.18</v>
          </cell>
        </row>
        <row r="36">
          <cell r="E36">
            <v>2643952.86</v>
          </cell>
        </row>
        <row r="37">
          <cell r="E37">
            <v>3221654.73</v>
          </cell>
        </row>
        <row r="38">
          <cell r="E38">
            <v>811490.93</v>
          </cell>
        </row>
        <row r="40">
          <cell r="E40">
            <v>140286.04</v>
          </cell>
        </row>
        <row r="41">
          <cell r="E41">
            <v>78421.649999999994</v>
          </cell>
        </row>
        <row r="42">
          <cell r="E42">
            <v>194609.47</v>
          </cell>
        </row>
        <row r="43">
          <cell r="E43">
            <v>755.45</v>
          </cell>
        </row>
        <row r="44">
          <cell r="E44">
            <v>435</v>
          </cell>
        </row>
        <row r="45">
          <cell r="E45">
            <v>0</v>
          </cell>
        </row>
        <row r="46">
          <cell r="E46">
            <v>56192.63</v>
          </cell>
        </row>
        <row r="47">
          <cell r="E47">
            <v>3697.58</v>
          </cell>
        </row>
        <row r="52">
          <cell r="E52">
            <v>53200</v>
          </cell>
        </row>
        <row r="53">
          <cell r="E53">
            <v>1949520.75</v>
          </cell>
        </row>
        <row r="54">
          <cell r="E54">
            <v>830193.3</v>
          </cell>
        </row>
        <row r="55">
          <cell r="E55">
            <v>1008046.92</v>
          </cell>
        </row>
        <row r="56">
          <cell r="E56">
            <v>0</v>
          </cell>
        </row>
        <row r="57">
          <cell r="E57">
            <v>355723.75</v>
          </cell>
        </row>
      </sheetData>
      <sheetData sheetId="7">
        <row r="6">
          <cell r="R6">
            <v>366414791</v>
          </cell>
        </row>
      </sheetData>
      <sheetData sheetId="8">
        <row r="7">
          <cell r="J7">
            <v>366414791</v>
          </cell>
        </row>
      </sheetData>
      <sheetData sheetId="9">
        <row r="6">
          <cell r="Q6">
            <v>41903000</v>
          </cell>
        </row>
      </sheetData>
      <sheetData sheetId="10">
        <row r="27">
          <cell r="B27">
            <v>381129.73</v>
          </cell>
        </row>
      </sheetData>
      <sheetData sheetId="11">
        <row r="62">
          <cell r="M62">
            <v>3261668.85</v>
          </cell>
        </row>
      </sheetData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405691791</v>
          </cell>
        </row>
      </sheetData>
      <sheetData sheetId="3">
        <row r="11">
          <cell r="L11">
            <v>682714083</v>
          </cell>
        </row>
      </sheetData>
      <sheetData sheetId="4"/>
      <sheetData sheetId="5">
        <row r="13">
          <cell r="E13">
            <v>385079.73</v>
          </cell>
        </row>
      </sheetData>
      <sheetData sheetId="6">
        <row r="6">
          <cell r="E6">
            <v>39277000</v>
          </cell>
        </row>
        <row r="7">
          <cell r="E7">
            <v>14409850</v>
          </cell>
        </row>
        <row r="8">
          <cell r="E8">
            <v>0</v>
          </cell>
        </row>
        <row r="10">
          <cell r="E10">
            <v>2663139.92</v>
          </cell>
        </row>
        <row r="11">
          <cell r="E11">
            <v>830949.38</v>
          </cell>
        </row>
        <row r="12">
          <cell r="E12">
            <v>0</v>
          </cell>
        </row>
        <row r="13">
          <cell r="E13">
            <v>866037.19</v>
          </cell>
        </row>
        <row r="15">
          <cell r="E15">
            <v>12764912.34</v>
          </cell>
        </row>
        <row r="16">
          <cell r="E16">
            <v>89914803.5</v>
          </cell>
        </row>
        <row r="17">
          <cell r="E17">
            <v>20490499.18</v>
          </cell>
        </row>
        <row r="18">
          <cell r="E18">
            <v>1022760.3</v>
          </cell>
        </row>
        <row r="19">
          <cell r="E19">
            <v>395303</v>
          </cell>
        </row>
        <row r="20">
          <cell r="E20">
            <v>387238.28</v>
          </cell>
        </row>
        <row r="21">
          <cell r="E21">
            <v>1455949.28</v>
          </cell>
        </row>
        <row r="22">
          <cell r="E22">
            <v>344503.11</v>
          </cell>
        </row>
        <row r="23">
          <cell r="E23">
            <v>463374.79</v>
          </cell>
        </row>
        <row r="24">
          <cell r="E24">
            <v>5733196.1600000001</v>
          </cell>
        </row>
        <row r="29">
          <cell r="E29">
            <v>16771173.550000001</v>
          </cell>
        </row>
        <row r="34">
          <cell r="E34">
            <v>75398063.890000001</v>
          </cell>
        </row>
        <row r="35">
          <cell r="E35">
            <v>13610274.6</v>
          </cell>
        </row>
        <row r="36">
          <cell r="E36">
            <v>6354127.1900000004</v>
          </cell>
        </row>
        <row r="37">
          <cell r="E37">
            <v>8715120.2699999996</v>
          </cell>
        </row>
        <row r="38">
          <cell r="E38">
            <v>1927012.2</v>
          </cell>
        </row>
        <row r="40">
          <cell r="E40">
            <v>92540.12</v>
          </cell>
        </row>
        <row r="41">
          <cell r="E41">
            <v>114410.79</v>
          </cell>
        </row>
        <row r="42">
          <cell r="E42">
            <v>512869.95</v>
          </cell>
        </row>
        <row r="43">
          <cell r="E43">
            <v>115323.01</v>
          </cell>
        </row>
        <row r="44">
          <cell r="E44">
            <v>20534.900000000001</v>
          </cell>
        </row>
        <row r="45">
          <cell r="E45">
            <v>0</v>
          </cell>
        </row>
        <row r="46">
          <cell r="E46">
            <v>14743.19</v>
          </cell>
        </row>
        <row r="47">
          <cell r="E47">
            <v>10248.59</v>
          </cell>
        </row>
        <row r="52">
          <cell r="E52">
            <v>150150</v>
          </cell>
        </row>
        <row r="53">
          <cell r="E53">
            <v>721733.25</v>
          </cell>
        </row>
        <row r="54">
          <cell r="E54">
            <v>567158.63</v>
          </cell>
        </row>
        <row r="55">
          <cell r="E55">
            <v>297547.83</v>
          </cell>
        </row>
        <row r="56">
          <cell r="E56">
            <v>0</v>
          </cell>
        </row>
        <row r="57">
          <cell r="E57">
            <v>359104.22</v>
          </cell>
        </row>
      </sheetData>
      <sheetData sheetId="7">
        <row r="6">
          <cell r="T6">
            <v>405691791</v>
          </cell>
        </row>
      </sheetData>
      <sheetData sheetId="8">
        <row r="7">
          <cell r="J7">
            <v>405691791</v>
          </cell>
        </row>
      </sheetData>
      <sheetData sheetId="9">
        <row r="6">
          <cell r="S6">
            <v>39277000</v>
          </cell>
        </row>
      </sheetData>
      <sheetData sheetId="10">
        <row r="27">
          <cell r="B27">
            <v>385079.73</v>
          </cell>
        </row>
      </sheetData>
      <sheetData sheetId="11">
        <row r="62">
          <cell r="M62">
            <v>3939026.87</v>
          </cell>
        </row>
      </sheetData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New Patronato"/>
      <sheetName val="Patronato"/>
      <sheetName val="COMPRES"/>
      <sheetName val="BAL"/>
      <sheetName val="BALCOM"/>
      <sheetName val="rdo"/>
      <sheetName val="RDOACUM"/>
      <sheetName val="mesvsmes"/>
      <sheetName val="IYE"/>
      <sheetName val="CAJA"/>
      <sheetName val="CUSTODIA"/>
      <sheetName val="balan"/>
      <sheetName val="GRAFICO"/>
      <sheetName val="COMPARATIVO GLOBAL"/>
    </sheetNames>
    <sheetDataSet>
      <sheetData sheetId="0"/>
      <sheetData sheetId="1"/>
      <sheetData sheetId="2">
        <row r="9">
          <cell r="G9">
            <v>459619791</v>
          </cell>
        </row>
      </sheetData>
      <sheetData sheetId="3">
        <row r="17">
          <cell r="L17">
            <v>81114402.842792079</v>
          </cell>
        </row>
      </sheetData>
      <sheetData sheetId="4"/>
      <sheetData sheetId="5">
        <row r="13">
          <cell r="E13">
            <v>386481.11</v>
          </cell>
        </row>
      </sheetData>
      <sheetData sheetId="6">
        <row r="6">
          <cell r="E6">
            <v>53928000</v>
          </cell>
        </row>
        <row r="7">
          <cell r="E7">
            <v>43229548</v>
          </cell>
        </row>
        <row r="8">
          <cell r="E8">
            <v>0</v>
          </cell>
        </row>
        <row r="10">
          <cell r="E10">
            <v>3618660.79</v>
          </cell>
        </row>
        <row r="11">
          <cell r="E11">
            <v>560547.52</v>
          </cell>
        </row>
        <row r="12">
          <cell r="E12">
            <v>0</v>
          </cell>
        </row>
        <row r="13">
          <cell r="E13">
            <v>818219.11</v>
          </cell>
        </row>
        <row r="15">
          <cell r="E15">
            <v>19480320.550000001</v>
          </cell>
        </row>
        <row r="16">
          <cell r="E16">
            <v>2139155.4</v>
          </cell>
        </row>
        <row r="17">
          <cell r="E17">
            <v>5761450.9800000004</v>
          </cell>
        </row>
        <row r="18">
          <cell r="E18">
            <v>239758.8</v>
          </cell>
        </row>
        <row r="19">
          <cell r="E19">
            <v>392525</v>
          </cell>
        </row>
        <row r="20">
          <cell r="E20">
            <v>474395.45</v>
          </cell>
        </row>
        <row r="21">
          <cell r="E21">
            <v>751057.98</v>
          </cell>
        </row>
        <row r="22">
          <cell r="E22">
            <v>329226.14</v>
          </cell>
        </row>
        <row r="23">
          <cell r="E23">
            <v>708683.49</v>
          </cell>
        </row>
        <row r="24">
          <cell r="E24">
            <v>4516895.33</v>
          </cell>
        </row>
        <row r="29">
          <cell r="E29">
            <v>7478359.4500000002</v>
          </cell>
        </row>
        <row r="34">
          <cell r="E34">
            <v>79184070.260000005</v>
          </cell>
        </row>
        <row r="35">
          <cell r="E35">
            <v>16774498.880000001</v>
          </cell>
        </row>
        <row r="36">
          <cell r="E36">
            <v>7232715.3600000003</v>
          </cell>
        </row>
        <row r="37">
          <cell r="E37">
            <v>3092196.71</v>
          </cell>
        </row>
        <row r="38">
          <cell r="E38">
            <v>2236385.64</v>
          </cell>
        </row>
        <row r="40">
          <cell r="E40">
            <v>150620.46</v>
          </cell>
        </row>
        <row r="41">
          <cell r="E41">
            <v>134863.24</v>
          </cell>
        </row>
        <row r="42">
          <cell r="E42">
            <v>292998.55</v>
          </cell>
        </row>
        <row r="43">
          <cell r="E43">
            <v>160304.45000000001</v>
          </cell>
        </row>
        <row r="44">
          <cell r="E44">
            <v>17564.490000000002</v>
          </cell>
        </row>
        <row r="45">
          <cell r="E45">
            <v>0</v>
          </cell>
        </row>
        <row r="46">
          <cell r="E46">
            <v>7956.02</v>
          </cell>
        </row>
        <row r="47">
          <cell r="E47">
            <v>25691.02</v>
          </cell>
        </row>
        <row r="52">
          <cell r="E52">
            <v>25200</v>
          </cell>
        </row>
        <row r="53">
          <cell r="E53">
            <v>872655.61</v>
          </cell>
        </row>
        <row r="54">
          <cell r="E54">
            <v>693160.48</v>
          </cell>
        </row>
        <row r="55">
          <cell r="E55">
            <v>150934.65</v>
          </cell>
        </row>
        <row r="56">
          <cell r="E56">
            <v>0</v>
          </cell>
        </row>
        <row r="57">
          <cell r="E57">
            <v>163817.35999999999</v>
          </cell>
        </row>
      </sheetData>
      <sheetData sheetId="7">
        <row r="6">
          <cell r="V6">
            <v>459619791</v>
          </cell>
        </row>
      </sheetData>
      <sheetData sheetId="8">
        <row r="7">
          <cell r="J7">
            <v>459619791</v>
          </cell>
        </row>
      </sheetData>
      <sheetData sheetId="9">
        <row r="6">
          <cell r="U6">
            <v>53928000</v>
          </cell>
        </row>
      </sheetData>
      <sheetData sheetId="10">
        <row r="27">
          <cell r="B27">
            <v>386481.11</v>
          </cell>
        </row>
      </sheetData>
      <sheetData sheetId="11">
        <row r="62">
          <cell r="M62">
            <v>5116115.45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40"/>
  <sheetViews>
    <sheetView tabSelected="1" zoomScale="120" workbookViewId="0">
      <selection activeCell="C52" sqref="C52"/>
    </sheetView>
  </sheetViews>
  <sheetFormatPr baseColWidth="10" defaultRowHeight="12.75"/>
  <cols>
    <col min="1" max="1" width="3" style="66" customWidth="1"/>
    <col min="2" max="2" width="1.140625" style="66" customWidth="1"/>
    <col min="3" max="3" width="33.85546875" style="66" customWidth="1"/>
    <col min="4" max="4" width="12.85546875" style="66" hidden="1" customWidth="1"/>
    <col min="5" max="5" width="7.140625" style="66" hidden="1" customWidth="1"/>
    <col min="6" max="6" width="12.85546875" style="66" hidden="1" customWidth="1"/>
    <col min="7" max="7" width="7.140625" style="66" hidden="1" customWidth="1"/>
    <col min="8" max="8" width="12.85546875" style="66" hidden="1" customWidth="1"/>
    <col min="9" max="9" width="5.5703125" style="66" hidden="1" customWidth="1"/>
    <col min="10" max="10" width="14.5703125" style="66" hidden="1" customWidth="1"/>
    <col min="11" max="11" width="7.28515625" style="66" hidden="1" customWidth="1"/>
    <col min="12" max="12" width="3.28515625" style="66" hidden="1" customWidth="1"/>
    <col min="13" max="13" width="6.28515625" style="66" hidden="1" customWidth="1"/>
    <col min="14" max="14" width="13.140625" style="66" hidden="1" customWidth="1"/>
    <col min="15" max="15" width="6.28515625" style="66" hidden="1" customWidth="1"/>
    <col min="16" max="16" width="13.42578125" style="66" hidden="1" customWidth="1"/>
    <col min="17" max="17" width="6.28515625" style="66" hidden="1" customWidth="1"/>
    <col min="18" max="18" width="12.85546875" style="66" hidden="1" customWidth="1"/>
    <col min="19" max="19" width="6.28515625" style="66" hidden="1" customWidth="1"/>
    <col min="20" max="20" width="13.7109375" style="66" hidden="1" customWidth="1"/>
    <col min="21" max="21" width="6.28515625" style="66" hidden="1" customWidth="1"/>
    <col min="22" max="22" width="12.85546875" style="66" bestFit="1" customWidth="1"/>
    <col min="23" max="23" width="6.28515625" style="66" customWidth="1"/>
    <col min="24" max="24" width="15.140625" style="66" customWidth="1"/>
    <col min="25" max="25" width="6.28515625" style="66" customWidth="1"/>
    <col min="26" max="26" width="12.85546875" style="66" bestFit="1" customWidth="1"/>
    <col min="27" max="27" width="7.140625" style="66" customWidth="1"/>
    <col min="28" max="28" width="14.85546875" style="70" bestFit="1" customWidth="1"/>
    <col min="29" max="29" width="7.140625" style="69" customWidth="1"/>
    <col min="30" max="30" width="6.85546875" customWidth="1"/>
  </cols>
  <sheetData>
    <row r="1" spans="1:29" s="1" customFormat="1" ht="28.5" customHeight="1">
      <c r="A1" s="71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3"/>
    </row>
    <row r="2" spans="1:29" s="1" customFormat="1" ht="21" customHeight="1">
      <c r="A2" s="74" t="s">
        <v>1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6"/>
    </row>
    <row r="3" spans="1:29" s="1" customFormat="1" ht="15" customHeight="1" thickBo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5"/>
    </row>
    <row r="4" spans="1:29" s="11" customFormat="1" ht="16.5" customHeight="1" thickBot="1">
      <c r="A4" s="6"/>
      <c r="B4" s="7"/>
      <c r="C4" s="7" t="s">
        <v>2</v>
      </c>
      <c r="D4" s="8" t="s">
        <v>3</v>
      </c>
      <c r="E4" s="9" t="s">
        <v>4</v>
      </c>
      <c r="F4" s="8" t="s">
        <v>5</v>
      </c>
      <c r="G4" s="9" t="s">
        <v>4</v>
      </c>
      <c r="H4" s="8" t="s">
        <v>6</v>
      </c>
      <c r="I4" s="9" t="s">
        <v>4</v>
      </c>
      <c r="J4" s="8" t="s">
        <v>7</v>
      </c>
      <c r="K4" s="9" t="s">
        <v>4</v>
      </c>
      <c r="L4" s="8" t="s">
        <v>8</v>
      </c>
      <c r="M4" s="9" t="s">
        <v>4</v>
      </c>
      <c r="N4" s="8" t="s">
        <v>9</v>
      </c>
      <c r="O4" s="9" t="s">
        <v>4</v>
      </c>
      <c r="P4" s="8" t="s">
        <v>10</v>
      </c>
      <c r="Q4" s="9" t="s">
        <v>4</v>
      </c>
      <c r="R4" s="8" t="s">
        <v>11</v>
      </c>
      <c r="S4" s="9" t="s">
        <v>4</v>
      </c>
      <c r="T4" s="8" t="s">
        <v>12</v>
      </c>
      <c r="U4" s="9" t="s">
        <v>4</v>
      </c>
      <c r="V4" s="8" t="s">
        <v>13</v>
      </c>
      <c r="W4" s="9" t="s">
        <v>4</v>
      </c>
      <c r="X4" s="8" t="s">
        <v>14</v>
      </c>
      <c r="Y4" s="9" t="s">
        <v>4</v>
      </c>
      <c r="Z4" s="8" t="s">
        <v>15</v>
      </c>
      <c r="AA4" s="9" t="s">
        <v>4</v>
      </c>
      <c r="AB4" s="10" t="s">
        <v>16</v>
      </c>
      <c r="AC4" s="9" t="s">
        <v>4</v>
      </c>
    </row>
    <row r="5" spans="1:29" s="11" customFormat="1" ht="24" customHeight="1">
      <c r="A5" s="12" t="s">
        <v>17</v>
      </c>
      <c r="B5" s="13"/>
      <c r="C5" s="13"/>
      <c r="D5" s="14"/>
      <c r="E5" s="15"/>
      <c r="F5" s="14"/>
      <c r="G5" s="15"/>
      <c r="H5" s="14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4"/>
      <c r="AA5" s="15"/>
      <c r="AB5" s="14"/>
      <c r="AC5" s="15"/>
    </row>
    <row r="6" spans="1:29" s="11" customFormat="1">
      <c r="A6" s="16" t="s">
        <v>18</v>
      </c>
      <c r="B6" s="17"/>
      <c r="C6" s="17"/>
      <c r="D6" s="18">
        <f>+[1]rdo!E6</f>
        <v>78554000</v>
      </c>
      <c r="E6" s="19">
        <f>SUM(D6/D27)*100</f>
        <v>30.866643674709408</v>
      </c>
      <c r="F6" s="18">
        <f>+[2]rdo!E6</f>
        <v>47155000</v>
      </c>
      <c r="G6" s="19">
        <f>SUM(F6/F27)*100</f>
        <v>44.889420369048786</v>
      </c>
      <c r="H6" s="18">
        <f>+[3]rdo!E6</f>
        <v>41903000</v>
      </c>
      <c r="I6" s="19">
        <f>SUM(H6/H27)*100</f>
        <v>44.411794830141979</v>
      </c>
      <c r="J6" s="18">
        <f>+[4]rdo!E6</f>
        <v>41903000</v>
      </c>
      <c r="K6" s="19">
        <f>SUM(J6/J27)*100</f>
        <v>58.742173722284107</v>
      </c>
      <c r="L6" s="18">
        <f>+[5]rdo!E6</f>
        <v>62541000</v>
      </c>
      <c r="M6" s="19">
        <f>SUM(L6/L27)*100</f>
        <v>44.054727779846012</v>
      </c>
      <c r="N6" s="18">
        <f>+[6]rdo!E6</f>
        <v>52455791</v>
      </c>
      <c r="O6" s="19">
        <f>SUM(N6/N27)*100</f>
        <v>45.252929106391932</v>
      </c>
      <c r="P6" s="18">
        <f>+[7]rdo!E6</f>
        <v>41903000</v>
      </c>
      <c r="Q6" s="19">
        <f>SUM(P6/P27)*100</f>
        <v>42.571378194066476</v>
      </c>
      <c r="R6" s="18">
        <f>+[8]rdo!E6</f>
        <v>39277000</v>
      </c>
      <c r="S6" s="19">
        <f>SUM(R6/R27)*100</f>
        <v>20.561773338167381</v>
      </c>
      <c r="T6" s="18">
        <f>+[9]rdo!E6</f>
        <v>53928000</v>
      </c>
      <c r="U6" s="19">
        <f>SUM(T6/T27)*100</f>
        <v>39.37832239069256</v>
      </c>
      <c r="V6" s="18">
        <f>+[10]rdo!E6</f>
        <v>72372000</v>
      </c>
      <c r="W6" s="19">
        <f>SUM(V6/V27)*100</f>
        <v>56.050200554660648</v>
      </c>
      <c r="X6" s="18">
        <f>+[11]rdo!E6</f>
        <v>95825408</v>
      </c>
      <c r="Y6" s="19">
        <f>SUM(X6/X27)*100</f>
        <v>45.229418595939492</v>
      </c>
      <c r="Z6" s="18">
        <f>+[12]rdo!E6</f>
        <v>64895958</v>
      </c>
      <c r="AA6" s="19">
        <f>SUM(Z6/Z27)*100</f>
        <v>45.945344101180517</v>
      </c>
      <c r="AB6" s="18">
        <v>692713157</v>
      </c>
      <c r="AC6" s="19">
        <f>SUM(AB6/AB27)*100</f>
        <v>40.946913838788568</v>
      </c>
    </row>
    <row r="7" spans="1:29" s="11" customFormat="1">
      <c r="A7" s="16" t="s">
        <v>19</v>
      </c>
      <c r="B7" s="17"/>
      <c r="C7" s="17"/>
      <c r="D7" s="20">
        <f>+[1]rdo!E7</f>
        <v>57639399</v>
      </c>
      <c r="E7" s="19">
        <f>SUM(D7/D27)*100</f>
        <v>22.648557559862031</v>
      </c>
      <c r="F7" s="20">
        <f>+[2]rdo!E7</f>
        <v>28819699</v>
      </c>
      <c r="G7" s="19">
        <f>SUM(F7/F27)*100</f>
        <v>27.435045770765665</v>
      </c>
      <c r="H7" s="20">
        <f>+[3]rdo!E7</f>
        <v>28819699</v>
      </c>
      <c r="I7" s="19">
        <f>SUM(H7/H27)*100</f>
        <v>30.545177172384985</v>
      </c>
      <c r="J7" s="21">
        <f>+[4]rdo!E7</f>
        <v>14409850</v>
      </c>
      <c r="K7" s="19">
        <f>SUM(J7/J27)*100</f>
        <v>20.20060406204939</v>
      </c>
      <c r="L7" s="21">
        <f>+[5]rdo!E7</f>
        <v>43229548</v>
      </c>
      <c r="M7" s="19">
        <f>SUM(L7/L27)*100</f>
        <v>30.451479336527825</v>
      </c>
      <c r="N7" s="21">
        <f>+[6]rdo!E7</f>
        <v>28819699</v>
      </c>
      <c r="O7" s="19">
        <f>SUM(N7/N27)*100</f>
        <v>24.86237974591889</v>
      </c>
      <c r="P7" s="21">
        <f>+[7]rdo!E7</f>
        <v>28819699</v>
      </c>
      <c r="Q7" s="19">
        <f>SUM(P7/P27)*100</f>
        <v>29.279390629982565</v>
      </c>
      <c r="R7" s="21">
        <f>+[8]rdo!E7</f>
        <v>14409850</v>
      </c>
      <c r="S7" s="19">
        <f>SUM(R7/R27)*100</f>
        <v>7.5436532713035938</v>
      </c>
      <c r="T7" s="21">
        <f>+[9]rdo!E7</f>
        <v>43229548</v>
      </c>
      <c r="U7" s="19">
        <f>SUM(T7/T27)*100</f>
        <v>31.566293538568441</v>
      </c>
      <c r="V7" s="21">
        <f>+[10]rdo!E7</f>
        <v>28819699</v>
      </c>
      <c r="W7" s="19">
        <f>SUM(V7/V27)*100</f>
        <v>22.320094910669219</v>
      </c>
      <c r="X7" s="21">
        <f>+[11]rdo!E7</f>
        <v>82639399</v>
      </c>
      <c r="Y7" s="19">
        <f>SUM(X7/X27)*100</f>
        <v>39.005646288381712</v>
      </c>
      <c r="Z7" s="20">
        <f>+[12]rdo!E7</f>
        <v>36982135</v>
      </c>
      <c r="AA7" s="19">
        <f>SUM(Z7/Z27)*100</f>
        <v>26.182785038342633</v>
      </c>
      <c r="AB7" s="21">
        <v>436638224</v>
      </c>
      <c r="AC7" s="19">
        <f>SUM(AB7/AB27)*100</f>
        <v>25.810088282832577</v>
      </c>
    </row>
    <row r="8" spans="1:29" s="11" customFormat="1">
      <c r="A8" s="16" t="s">
        <v>20</v>
      </c>
      <c r="B8" s="17"/>
      <c r="C8" s="17"/>
      <c r="D8" s="22">
        <f>+[1]rdo!E8</f>
        <v>0</v>
      </c>
      <c r="E8" s="23">
        <f>SUM(D8/D27)*100</f>
        <v>0</v>
      </c>
      <c r="F8" s="22">
        <f>+[2]rdo!E8</f>
        <v>0</v>
      </c>
      <c r="G8" s="23">
        <f>SUM(F8/F27)*100</f>
        <v>0</v>
      </c>
      <c r="H8" s="22">
        <f>+[3]rdo!E8</f>
        <v>0</v>
      </c>
      <c r="I8" s="23">
        <f>SUM(H8/H27)*100</f>
        <v>0</v>
      </c>
      <c r="J8" s="22">
        <f>+[4]rdo!E8</f>
        <v>0</v>
      </c>
      <c r="K8" s="23">
        <f>SUM(J8/J27)*100</f>
        <v>0</v>
      </c>
      <c r="L8" s="22">
        <f>+[5]rdo!E8</f>
        <v>0</v>
      </c>
      <c r="M8" s="23">
        <f>SUM(L8/L27)*100</f>
        <v>0</v>
      </c>
      <c r="N8" s="22">
        <f>+[6]rdo!E8</f>
        <v>0</v>
      </c>
      <c r="O8" s="23">
        <f>SUM(N8/N27)*100</f>
        <v>0</v>
      </c>
      <c r="P8" s="22">
        <f>+[7]rdo!E8</f>
        <v>0</v>
      </c>
      <c r="Q8" s="23">
        <f>SUM(P8/P27)*100</f>
        <v>0</v>
      </c>
      <c r="R8" s="22">
        <f>+[8]rdo!E8</f>
        <v>0</v>
      </c>
      <c r="S8" s="23">
        <f>SUM(R8/R27)*100</f>
        <v>0</v>
      </c>
      <c r="T8" s="22">
        <f>+[9]rdo!E8</f>
        <v>0</v>
      </c>
      <c r="U8" s="23">
        <f>SUM(T8/T27)*100</f>
        <v>0</v>
      </c>
      <c r="V8" s="22">
        <f>+[10]rdo!E8</f>
        <v>0</v>
      </c>
      <c r="W8" s="23">
        <f>SUM(V8/V27)*100</f>
        <v>0</v>
      </c>
      <c r="X8" s="22">
        <f>+[11]rdo!E8</f>
        <v>0</v>
      </c>
      <c r="Y8" s="23">
        <f>SUM(X8/X27)*100</f>
        <v>0</v>
      </c>
      <c r="Z8" s="22">
        <f>+[12]rdo!E8</f>
        <v>0</v>
      </c>
      <c r="AA8" s="23">
        <f>SUM(Z8/Z27)*100</f>
        <v>0</v>
      </c>
      <c r="AB8" s="22">
        <v>0</v>
      </c>
      <c r="AC8" s="23">
        <f>SUM(AB8/AB27)*100</f>
        <v>0</v>
      </c>
    </row>
    <row r="9" spans="1:29" s="11" customFormat="1" ht="15.75" customHeight="1">
      <c r="A9" s="16"/>
      <c r="B9" s="24" t="s">
        <v>21</v>
      </c>
      <c r="C9" s="17"/>
      <c r="D9" s="25">
        <f>SUM(D6:D8)</f>
        <v>136193399</v>
      </c>
      <c r="E9" s="26">
        <f>SUM(E6:E8)</f>
        <v>53.515201234571435</v>
      </c>
      <c r="F9" s="25">
        <f t="shared" ref="F9:X9" si="0">SUM(F6:F8)</f>
        <v>75974699</v>
      </c>
      <c r="G9" s="26">
        <f t="shared" si="0"/>
        <v>72.324466139814447</v>
      </c>
      <c r="H9" s="25">
        <f t="shared" si="0"/>
        <v>70722699</v>
      </c>
      <c r="I9" s="26">
        <f t="shared" si="0"/>
        <v>74.956972002526967</v>
      </c>
      <c r="J9" s="25">
        <f t="shared" si="0"/>
        <v>56312850</v>
      </c>
      <c r="K9" s="26">
        <f t="shared" si="0"/>
        <v>78.942777784333501</v>
      </c>
      <c r="L9" s="27">
        <f t="shared" si="0"/>
        <v>105770548</v>
      </c>
      <c r="M9" s="26">
        <f t="shared" si="0"/>
        <v>74.506207116373844</v>
      </c>
      <c r="N9" s="27">
        <f t="shared" si="0"/>
        <v>81275490</v>
      </c>
      <c r="O9" s="26">
        <f t="shared" si="0"/>
        <v>70.115308852310818</v>
      </c>
      <c r="P9" s="27">
        <f t="shared" si="0"/>
        <v>70722699</v>
      </c>
      <c r="Q9" s="26">
        <f t="shared" si="0"/>
        <v>71.850768824049041</v>
      </c>
      <c r="R9" s="27">
        <f t="shared" si="0"/>
        <v>53686850</v>
      </c>
      <c r="S9" s="26">
        <f t="shared" si="0"/>
        <v>28.105426609470975</v>
      </c>
      <c r="T9" s="27">
        <f t="shared" si="0"/>
        <v>97157548</v>
      </c>
      <c r="U9" s="26">
        <f t="shared" si="0"/>
        <v>70.944615929261005</v>
      </c>
      <c r="V9" s="27">
        <f t="shared" si="0"/>
        <v>101191699</v>
      </c>
      <c r="W9" s="26">
        <f t="shared" si="0"/>
        <v>78.37029546532986</v>
      </c>
      <c r="X9" s="27">
        <f t="shared" si="0"/>
        <v>178464807</v>
      </c>
      <c r="Y9" s="26">
        <f>SUM(Y6:Y8)</f>
        <v>84.235064884321204</v>
      </c>
      <c r="Z9" s="25">
        <f t="shared" ref="Z9:AC9" si="1">SUM(Z6:Z8)</f>
        <v>101878093</v>
      </c>
      <c r="AA9" s="26">
        <f>SUM(AA6:AA8)</f>
        <v>72.128129139523153</v>
      </c>
      <c r="AB9" s="25">
        <v>1129351381</v>
      </c>
      <c r="AC9" s="26">
        <f t="shared" si="1"/>
        <v>66.757002121621142</v>
      </c>
    </row>
    <row r="10" spans="1:29" s="11" customFormat="1">
      <c r="A10" s="16" t="s">
        <v>22</v>
      </c>
      <c r="B10" s="17"/>
      <c r="C10" s="17"/>
      <c r="D10" s="21">
        <f>+[1]rdo!E10</f>
        <v>2199590</v>
      </c>
      <c r="E10" s="19">
        <f>SUM(D10/D27)*100</f>
        <v>0.86429667184935299</v>
      </c>
      <c r="F10" s="21">
        <f>+[2]rdo!E10</f>
        <v>2135731.9300000002</v>
      </c>
      <c r="G10" s="19">
        <f>SUM(F10/F27)*100</f>
        <v>2.0331198897544245</v>
      </c>
      <c r="H10" s="21">
        <f>+[3]rdo!E10</f>
        <v>1640561.76</v>
      </c>
      <c r="I10" s="19">
        <f>SUM(H10/H27)*100</f>
        <v>1.7387846285778257</v>
      </c>
      <c r="J10" s="21">
        <f>+[4]rdo!E10</f>
        <v>653920.81000000006</v>
      </c>
      <c r="K10" s="28">
        <f>SUM(J10/J27)*100</f>
        <v>0.91670595951690204</v>
      </c>
      <c r="L10" s="21">
        <f>+[5]rdo!E10</f>
        <v>3527791.8</v>
      </c>
      <c r="M10" s="29">
        <f>SUM(L10/L27)*100</f>
        <v>2.4850243426387966</v>
      </c>
      <c r="N10" s="21">
        <f>+[6]rdo!E10</f>
        <v>7284288.21</v>
      </c>
      <c r="O10" s="29">
        <f>SUM(N10/N27)*100</f>
        <v>6.2840607619024675</v>
      </c>
      <c r="P10" s="21">
        <f>+[7]rdo!E10</f>
        <v>4256312.51</v>
      </c>
      <c r="Q10" s="29">
        <f>SUM(P10/P27)*100</f>
        <v>4.3242032688672962</v>
      </c>
      <c r="R10" s="21">
        <f>+[8]rdo!E10</f>
        <v>2663139.92</v>
      </c>
      <c r="S10" s="29">
        <f>SUM(R10/R27)*100</f>
        <v>1.3941716374179598</v>
      </c>
      <c r="T10" s="21">
        <f>+[9]rdo!E10</f>
        <v>3618660.79</v>
      </c>
      <c r="U10" s="29">
        <f>SUM(T10/T27)*100</f>
        <v>2.6423526036785758</v>
      </c>
      <c r="V10" s="21">
        <f>+[10]rdo!E10</f>
        <v>1404102.95</v>
      </c>
      <c r="W10" s="29">
        <f>SUM(V10/V27)*100</f>
        <v>1.0874406116576942</v>
      </c>
      <c r="X10" s="21">
        <f>+[11]rdo!E10</f>
        <v>3677805.73</v>
      </c>
      <c r="Y10" s="19">
        <f>SUM(X10/X27)*100</f>
        <v>1.7359176271570358</v>
      </c>
      <c r="Z10" s="21">
        <f>+[12]rdo!E10</f>
        <v>3586004.96</v>
      </c>
      <c r="AA10" s="19">
        <f>SUM(Z10/Z27)*100</f>
        <v>2.5388365764743019</v>
      </c>
      <c r="AB10" s="21">
        <v>36647911.370000005</v>
      </c>
      <c r="AC10" s="19">
        <f>SUM(AB10/AB27)*100</f>
        <v>2.1662918541028233</v>
      </c>
    </row>
    <row r="11" spans="1:29" s="11" customFormat="1">
      <c r="A11" s="16" t="s">
        <v>23</v>
      </c>
      <c r="B11" s="17"/>
      <c r="C11" s="17"/>
      <c r="D11" s="21">
        <f>+[1]rdo!E11</f>
        <v>308711</v>
      </c>
      <c r="E11" s="19">
        <f>SUM(D11/D27)*100</f>
        <v>0.12130346558371588</v>
      </c>
      <c r="F11" s="21">
        <f>+[2]rdo!E11</f>
        <v>648339.4</v>
      </c>
      <c r="G11" s="19">
        <f>SUM(F11/F27)*100</f>
        <v>0.6171896907733404</v>
      </c>
      <c r="H11" s="21">
        <f>+[3]rdo!E11</f>
        <v>1217702.57</v>
      </c>
      <c r="I11" s="19">
        <f>SUM(H11/H27)*100</f>
        <v>1.29060823098529</v>
      </c>
      <c r="J11" s="21">
        <f>+[4]rdo!E11</f>
        <v>922744.5</v>
      </c>
      <c r="K11" s="28">
        <f>SUM(J11/J27)*100</f>
        <v>1.2935593566160464</v>
      </c>
      <c r="L11" s="21">
        <f>+[5]rdo!E11</f>
        <v>1103148.58</v>
      </c>
      <c r="M11" s="29">
        <f>SUM(L11/L27)*100</f>
        <v>0.77707280652090127</v>
      </c>
      <c r="N11" s="21">
        <f>+[6]rdo!E11</f>
        <v>879146.02</v>
      </c>
      <c r="O11" s="29">
        <f>SUM(N11/N27)*100</f>
        <v>0.75842784483464609</v>
      </c>
      <c r="P11" s="21">
        <f>+[7]rdo!E11</f>
        <v>501263.05</v>
      </c>
      <c r="Q11" s="29">
        <f>SUM(P11/P27)*100</f>
        <v>0.50925849882493501</v>
      </c>
      <c r="R11" s="21">
        <f>+[8]rdo!E11</f>
        <v>830949.38</v>
      </c>
      <c r="S11" s="29">
        <f>SUM(R11/R27)*100</f>
        <v>0.43500758222498448</v>
      </c>
      <c r="T11" s="21">
        <f>+[9]rdo!E11</f>
        <v>560547.52</v>
      </c>
      <c r="U11" s="29">
        <f>SUM(T11/T27)*100</f>
        <v>0.40931280518215374</v>
      </c>
      <c r="V11" s="21">
        <f>+[10]rdo!E11</f>
        <v>2071312.11</v>
      </c>
      <c r="W11" s="29">
        <f>SUM(V11/V27)*100</f>
        <v>1.6041764657159858</v>
      </c>
      <c r="X11" s="21">
        <f>+[11]rdo!E11</f>
        <v>1920000.05</v>
      </c>
      <c r="Y11" s="19">
        <f>SUM(X11/X27)*100</f>
        <v>0.90623653765893442</v>
      </c>
      <c r="Z11" s="21">
        <f>+[12]rdo!E11</f>
        <v>1099313.43</v>
      </c>
      <c r="AA11" s="19">
        <f>SUM(Z11/Z27)*100</f>
        <v>0.77829706769101126</v>
      </c>
      <c r="AB11" s="21">
        <v>12063177.609999999</v>
      </c>
      <c r="AC11" s="19">
        <f>SUM(AB11/AB27)*100</f>
        <v>0.71306555856087683</v>
      </c>
    </row>
    <row r="12" spans="1:29" s="11" customFormat="1">
      <c r="A12" s="16" t="s">
        <v>24</v>
      </c>
      <c r="B12" s="17"/>
      <c r="C12" s="17"/>
      <c r="D12" s="21">
        <f>+[1]rdo!E12</f>
        <v>0</v>
      </c>
      <c r="E12" s="19">
        <f>SUM(D12/D27)*100</f>
        <v>0</v>
      </c>
      <c r="F12" s="21">
        <f>+[2]rdo!E12</f>
        <v>0</v>
      </c>
      <c r="G12" s="19">
        <f>SUM(F12/F27)*100</f>
        <v>0</v>
      </c>
      <c r="H12" s="21">
        <f>+[3]rdo!E12</f>
        <v>0</v>
      </c>
      <c r="I12" s="19">
        <f>SUM(H12/H27)*100</f>
        <v>0</v>
      </c>
      <c r="J12" s="21">
        <f>+[4]rdo!E12</f>
        <v>0</v>
      </c>
      <c r="K12" s="28">
        <f>SUM(J12/J27)*100</f>
        <v>0</v>
      </c>
      <c r="L12" s="21">
        <f>+[5]rdo!E12</f>
        <v>0</v>
      </c>
      <c r="M12" s="29">
        <f>SUM(L12/L27)*100</f>
        <v>0</v>
      </c>
      <c r="N12" s="21">
        <f>+[6]rdo!E12</f>
        <v>0</v>
      </c>
      <c r="O12" s="30">
        <f>SUM(N12/N27)*100</f>
        <v>0</v>
      </c>
      <c r="P12" s="21">
        <f>+[7]rdo!E12</f>
        <v>0</v>
      </c>
      <c r="Q12" s="30">
        <f>SUM(P12/P27)*100</f>
        <v>0</v>
      </c>
      <c r="R12" s="21">
        <f>+[8]rdo!E12</f>
        <v>0</v>
      </c>
      <c r="S12" s="30">
        <f>SUM(R12/R27)*100</f>
        <v>0</v>
      </c>
      <c r="T12" s="21">
        <f>+[9]rdo!E12</f>
        <v>0</v>
      </c>
      <c r="U12" s="30">
        <f>SUM(T12/T27)*100</f>
        <v>0</v>
      </c>
      <c r="V12" s="21">
        <f>+[10]rdo!E12</f>
        <v>0</v>
      </c>
      <c r="W12" s="30">
        <f>SUM(V12/V27)*100</f>
        <v>0</v>
      </c>
      <c r="X12" s="21">
        <f>+[11]rdo!E12</f>
        <v>0</v>
      </c>
      <c r="Y12" s="19">
        <f>SUM(X12/X27)*100</f>
        <v>0</v>
      </c>
      <c r="Z12" s="21">
        <f>+[12]rdo!E12</f>
        <v>956444.66</v>
      </c>
      <c r="AA12" s="19">
        <f>SUM(Z12/Z27)*100</f>
        <v>0.67714816718533699</v>
      </c>
      <c r="AB12" s="21">
        <v>956444.66</v>
      </c>
      <c r="AC12" s="19">
        <f>SUM(AB12/AB27)*100</f>
        <v>5.6536326311742664E-2</v>
      </c>
    </row>
    <row r="13" spans="1:29" s="11" customFormat="1">
      <c r="A13" s="16" t="s">
        <v>25</v>
      </c>
      <c r="B13" s="17"/>
      <c r="C13" s="17"/>
      <c r="D13" s="22">
        <f>+[1]rdo!E13</f>
        <v>724355</v>
      </c>
      <c r="E13" s="23">
        <f>SUM(D13/D27)*100</f>
        <v>0.28462468720872436</v>
      </c>
      <c r="F13" s="22">
        <f>+[2]rdo!E13</f>
        <v>735771.24</v>
      </c>
      <c r="G13" s="23">
        <f>SUM(F13/F27)*100</f>
        <v>0.70042083528398436</v>
      </c>
      <c r="H13" s="22">
        <f>+[3]rdo!E13</f>
        <v>2571059</v>
      </c>
      <c r="I13" s="23">
        <f>SUM(H13/H27)*100</f>
        <v>2.7249921199959433</v>
      </c>
      <c r="J13" s="22">
        <f>+[4]rdo!E13</f>
        <v>574720.04</v>
      </c>
      <c r="K13" s="31">
        <f>SUM(J13/J27)*100</f>
        <v>0.80567750355244427</v>
      </c>
      <c r="L13" s="22">
        <f>+[5]rdo!E13</f>
        <v>1813646.45</v>
      </c>
      <c r="M13" s="32">
        <f>SUM(L13/L27)*100</f>
        <v>1.2775571328190163</v>
      </c>
      <c r="N13" s="22">
        <f>+[6]rdo!E13</f>
        <v>1591231.69</v>
      </c>
      <c r="O13" s="32">
        <f>SUM(N13/N27)*100</f>
        <v>1.3727348970757913</v>
      </c>
      <c r="P13" s="22">
        <f>+[7]rdo!E13</f>
        <v>5927680</v>
      </c>
      <c r="Q13" s="32">
        <f>SUM(P13/P27)*100</f>
        <v>6.022230081221009</v>
      </c>
      <c r="R13" s="22">
        <f>+[8]rdo!E13</f>
        <v>866037.19</v>
      </c>
      <c r="S13" s="32">
        <f>SUM(R13/R27)*100</f>
        <v>0.45337628645780986</v>
      </c>
      <c r="T13" s="22">
        <f>+[9]rdo!E13</f>
        <v>818219.11</v>
      </c>
      <c r="U13" s="32">
        <f>SUM(T13/T27)*100</f>
        <v>0.59746506267255484</v>
      </c>
      <c r="V13" s="22">
        <f>+[10]rdo!E13</f>
        <v>2105756.2199999997</v>
      </c>
      <c r="W13" s="32">
        <f>SUM(V13/V27)*100</f>
        <v>1.6308525182421942</v>
      </c>
      <c r="X13" s="22">
        <f>+[11]rdo!E13</f>
        <v>2129641.21</v>
      </c>
      <c r="Y13" s="23">
        <f>SUM(X13/X27)*100</f>
        <v>1.0051867845556481</v>
      </c>
      <c r="Z13" s="22">
        <f>+[12]rdo!E13</f>
        <v>3556096.15</v>
      </c>
      <c r="AA13" s="23">
        <f>SUM(Z13/Z27)*100</f>
        <v>2.5176615971773351</v>
      </c>
      <c r="AB13" s="22">
        <v>23414213.300000001</v>
      </c>
      <c r="AC13" s="23">
        <f>SUM(AB13/AB27)*100</f>
        <v>1.3840357511761789</v>
      </c>
    </row>
    <row r="14" spans="1:29" s="11" customFormat="1" ht="16.5" customHeight="1">
      <c r="A14" s="16"/>
      <c r="B14" s="24" t="s">
        <v>26</v>
      </c>
      <c r="C14" s="17"/>
      <c r="D14" s="25">
        <f>SUM(D10:D13)</f>
        <v>3232656</v>
      </c>
      <c r="E14" s="26">
        <f>SUM(E10:E13)</f>
        <v>1.2702248246417933</v>
      </c>
      <c r="F14" s="25">
        <f t="shared" ref="F14:G14" si="2">SUM(F10:F13)</f>
        <v>3519842.5700000003</v>
      </c>
      <c r="G14" s="26">
        <f t="shared" si="2"/>
        <v>3.3507304158117495</v>
      </c>
      <c r="H14" s="25">
        <f>SUM(H10:H13)</f>
        <v>5429323.3300000001</v>
      </c>
      <c r="I14" s="26">
        <f t="shared" ref="I14" si="3">SUM(I10:I13)</f>
        <v>5.7543849795590587</v>
      </c>
      <c r="J14" s="25">
        <f>SUM(J10:J13)</f>
        <v>2151385.35</v>
      </c>
      <c r="K14" s="26">
        <f t="shared" ref="K14:X14" si="4">SUM(K10:K13)</f>
        <v>3.0159428196853928</v>
      </c>
      <c r="L14" s="25">
        <f>SUM(L10:L13)</f>
        <v>6444586.8300000001</v>
      </c>
      <c r="M14" s="26">
        <f t="shared" si="4"/>
        <v>4.5396542819787138</v>
      </c>
      <c r="N14" s="25">
        <f t="shared" si="4"/>
        <v>9754665.9199999999</v>
      </c>
      <c r="O14" s="26">
        <f t="shared" si="4"/>
        <v>8.4152235038129053</v>
      </c>
      <c r="P14" s="25">
        <f t="shared" si="4"/>
        <v>10685255.559999999</v>
      </c>
      <c r="Q14" s="26">
        <f t="shared" si="4"/>
        <v>10.85569184891324</v>
      </c>
      <c r="R14" s="25">
        <f t="shared" si="4"/>
        <v>4360126.49</v>
      </c>
      <c r="S14" s="26">
        <f t="shared" si="4"/>
        <v>2.2825555061007541</v>
      </c>
      <c r="T14" s="25">
        <f t="shared" si="4"/>
        <v>4997427.42</v>
      </c>
      <c r="U14" s="26">
        <f t="shared" si="4"/>
        <v>3.6491304715332844</v>
      </c>
      <c r="V14" s="25">
        <f t="shared" si="4"/>
        <v>5581171.2799999993</v>
      </c>
      <c r="W14" s="26">
        <f t="shared" si="4"/>
        <v>4.3224695956158738</v>
      </c>
      <c r="X14" s="25">
        <f t="shared" si="4"/>
        <v>7727446.9900000002</v>
      </c>
      <c r="Y14" s="26">
        <f>SUM(Y10:Y13)</f>
        <v>3.6473409493716185</v>
      </c>
      <c r="Z14" s="25">
        <f t="shared" ref="Z14:AC14" si="5">SUM(Z10:Z13)</f>
        <v>9197859.1999999993</v>
      </c>
      <c r="AA14" s="26">
        <f>SUM(AA10:AA13)</f>
        <v>6.5119434085279853</v>
      </c>
      <c r="AB14" s="25">
        <v>73081746.939999998</v>
      </c>
      <c r="AC14" s="26">
        <f t="shared" si="5"/>
        <v>4.3199294901516225</v>
      </c>
    </row>
    <row r="15" spans="1:29" s="11" customFormat="1">
      <c r="A15" s="16" t="s">
        <v>27</v>
      </c>
      <c r="B15" s="17"/>
      <c r="C15" s="17"/>
      <c r="D15" s="21">
        <f>+[1]rdo!E15</f>
        <v>12932820</v>
      </c>
      <c r="E15" s="19">
        <f>SUM(D15/D27)*100</f>
        <v>5.0817621846011072</v>
      </c>
      <c r="F15" s="21">
        <f>+[2]rdo!E15</f>
        <v>9333589</v>
      </c>
      <c r="G15" s="19">
        <f>SUM(F15/F27)*100</f>
        <v>8.8851532217777471</v>
      </c>
      <c r="H15" s="21">
        <f>+[3]rdo!E15</f>
        <v>3404345.41</v>
      </c>
      <c r="I15" s="19">
        <f>SUM(H15/H27)*100</f>
        <v>3.6081686246773637</v>
      </c>
      <c r="J15" s="21">
        <f>+[4]rdo!E15</f>
        <v>3243897</v>
      </c>
      <c r="K15" s="19">
        <f>SUM(J15/J27)*100</f>
        <v>4.5474920915255765</v>
      </c>
      <c r="L15" s="21">
        <f>+[5]rdo!E15</f>
        <v>13513825</v>
      </c>
      <c r="M15" s="19">
        <f>SUM(L15/L27)*100</f>
        <v>9.5193214313726617</v>
      </c>
      <c r="N15" s="21">
        <f>+[6]rdo!E15</f>
        <v>5117847.33</v>
      </c>
      <c r="O15" s="19">
        <f>SUM(N15/$N$27)*100</f>
        <v>4.4151003728420992</v>
      </c>
      <c r="P15" s="21">
        <f>+[7]rdo!E15</f>
        <v>1171219.19</v>
      </c>
      <c r="Q15" s="19">
        <f>SUM(P15/$N$27)*100</f>
        <v>1.0103955723995428</v>
      </c>
      <c r="R15" s="21">
        <f>+[8]rdo!E15</f>
        <v>12764912.34</v>
      </c>
      <c r="S15" s="19">
        <f>SUM(R15/$N$27)*100</f>
        <v>11.01212396494655</v>
      </c>
      <c r="T15" s="21">
        <f>+[9]rdo!E15</f>
        <v>19480320.550000001</v>
      </c>
      <c r="U15" s="19">
        <f>SUM(T15/$N$27)*100</f>
        <v>16.805419344814378</v>
      </c>
      <c r="V15" s="21">
        <f>+[10]rdo!E15</f>
        <v>4840794.67</v>
      </c>
      <c r="W15" s="19">
        <f>SUM(V15/$N$27)*100</f>
        <v>4.176090644026508</v>
      </c>
      <c r="X15" s="21">
        <f>+[11]rdo!E15</f>
        <v>3080288.35</v>
      </c>
      <c r="Y15" s="19">
        <f>SUM(X15/X27)*100</f>
        <v>1.4538905086461595</v>
      </c>
      <c r="Z15" s="21">
        <f>+[12]rdo!E15</f>
        <v>5671907.6699999999</v>
      </c>
      <c r="AA15" s="19">
        <f>SUM(Z15/Z27)*100</f>
        <v>4.0156237405151654</v>
      </c>
      <c r="AB15" s="21">
        <v>94555766.50999999</v>
      </c>
      <c r="AC15" s="19">
        <f>SUM(AB15/AB27)*100</f>
        <v>5.5892785998369297</v>
      </c>
    </row>
    <row r="16" spans="1:29" s="11" customFormat="1">
      <c r="A16" s="16" t="s">
        <v>28</v>
      </c>
      <c r="B16" s="17"/>
      <c r="C16" s="17"/>
      <c r="D16" s="21">
        <f>+[1]rdo!E16</f>
        <v>79139095</v>
      </c>
      <c r="E16" s="19">
        <f>SUM(D16/D27)*100</f>
        <v>31.096548184738872</v>
      </c>
      <c r="F16" s="21">
        <f>+[2]rdo!E16</f>
        <v>2002526</v>
      </c>
      <c r="G16" s="19">
        <f>SUM(F16/F27)*100</f>
        <v>1.9063138885367359</v>
      </c>
      <c r="H16" s="21">
        <f>+[3]rdo!E16</f>
        <v>3631784.75</v>
      </c>
      <c r="I16" s="19">
        <f>SUM(H16/H27)*100</f>
        <v>3.8492250956790319</v>
      </c>
      <c r="J16" s="21">
        <f>+[4]rdo!E16</f>
        <v>2127558.5</v>
      </c>
      <c r="K16" s="19">
        <f>SUM(J16/J27)*100</f>
        <v>2.9825408923304342</v>
      </c>
      <c r="L16" s="21">
        <f>+[5]rdo!E16</f>
        <v>5018699.75</v>
      </c>
      <c r="M16" s="19">
        <f>SUM(L16/L27)*100</f>
        <v>3.5352401032127925</v>
      </c>
      <c r="N16" s="21">
        <f>+[6]rdo!E16</f>
        <v>7814468.5</v>
      </c>
      <c r="O16" s="19">
        <f t="shared" ref="O16:S24" si="6">SUM(N16/$N$27)*100</f>
        <v>6.7414404071160217</v>
      </c>
      <c r="P16" s="21">
        <f>+[7]rdo!E16</f>
        <v>559995</v>
      </c>
      <c r="Q16" s="19">
        <f t="shared" si="6"/>
        <v>0.4831004080166087</v>
      </c>
      <c r="R16" s="21">
        <f>+[8]rdo!E16</f>
        <v>89914803.5</v>
      </c>
      <c r="S16" s="19">
        <f t="shared" si="6"/>
        <v>77.568332320079989</v>
      </c>
      <c r="T16" s="21">
        <f>+[9]rdo!E16</f>
        <v>2139155.4</v>
      </c>
      <c r="U16" s="19">
        <f t="shared" ref="U16:U24" si="7">SUM(T16/$N$27)*100</f>
        <v>1.8454215601048789</v>
      </c>
      <c r="V16" s="21">
        <f>+[10]rdo!E16</f>
        <v>2504909.25</v>
      </c>
      <c r="W16" s="19">
        <f t="shared" ref="W16:W24" si="8">SUM(V16/$N$27)*100</f>
        <v>2.1609526526479295</v>
      </c>
      <c r="X16" s="21">
        <f>+[11]rdo!E16</f>
        <v>2083446.75</v>
      </c>
      <c r="Y16" s="19">
        <f>SUM(X16/X27)*100</f>
        <v>0.9833830833060444</v>
      </c>
      <c r="Z16" s="21">
        <f>+[12]rdo!E16</f>
        <v>2454669.9900000002</v>
      </c>
      <c r="AA16" s="19">
        <f>SUM(Z16/Z27)*100</f>
        <v>1.7378687490119393</v>
      </c>
      <c r="AB16" s="21">
        <v>199391112.39000002</v>
      </c>
      <c r="AC16" s="19">
        <f>SUM(AB16/AB27)*100</f>
        <v>11.786192620639858</v>
      </c>
    </row>
    <row r="17" spans="1:29" s="11" customFormat="1">
      <c r="A17" s="16" t="s">
        <v>29</v>
      </c>
      <c r="B17" s="17"/>
      <c r="C17" s="17"/>
      <c r="D17" s="21">
        <f>+[1]rdo!E17</f>
        <v>15590735</v>
      </c>
      <c r="E17" s="19">
        <f>SUM(D17/D27)*100</f>
        <v>6.1261509518524919</v>
      </c>
      <c r="F17" s="21">
        <f>+[2]rdo!E17</f>
        <v>3424988.26</v>
      </c>
      <c r="G17" s="19">
        <f>SUM(F17/F27)*100</f>
        <v>3.260433416651404</v>
      </c>
      <c r="H17" s="21">
        <f>+[3]rdo!E17</f>
        <v>1224471.55</v>
      </c>
      <c r="I17" s="19">
        <f>SUM(H17/H27)*100</f>
        <v>1.2977824798688862</v>
      </c>
      <c r="J17" s="21">
        <f>+[4]rdo!E17</f>
        <v>2952459.67</v>
      </c>
      <c r="K17" s="19">
        <f>SUM(J17/J27)*100</f>
        <v>4.1389375186305903</v>
      </c>
      <c r="L17" s="21">
        <f>+[5]rdo!E17</f>
        <v>6169839.04</v>
      </c>
      <c r="M17" s="19">
        <f>SUM(L17/L27)*100</f>
        <v>4.3461182160929068</v>
      </c>
      <c r="N17" s="21">
        <f>+[6]rdo!E17</f>
        <v>4888298.32</v>
      </c>
      <c r="O17" s="19">
        <f t="shared" si="6"/>
        <v>4.2170714254571964</v>
      </c>
      <c r="P17" s="21">
        <f>+[7]rdo!E17</f>
        <v>2580224</v>
      </c>
      <c r="Q17" s="19">
        <f t="shared" si="6"/>
        <v>2.2259257085764093</v>
      </c>
      <c r="R17" s="21">
        <f>+[8]rdo!E17</f>
        <v>20490499.18</v>
      </c>
      <c r="S17" s="19">
        <f t="shared" si="6"/>
        <v>17.676887319211755</v>
      </c>
      <c r="T17" s="21">
        <f>+[9]rdo!E17</f>
        <v>5761450.9800000004</v>
      </c>
      <c r="U17" s="19">
        <f t="shared" si="7"/>
        <v>4.9703288765179865</v>
      </c>
      <c r="V17" s="21">
        <f>+[10]rdo!E17</f>
        <v>5027983.6100000003</v>
      </c>
      <c r="W17" s="19">
        <f t="shared" si="8"/>
        <v>4.3375761095935168</v>
      </c>
      <c r="X17" s="21">
        <f>+[11]rdo!E17</f>
        <v>3922296.16</v>
      </c>
      <c r="Y17" s="19">
        <f>SUM(X17/X27)*100</f>
        <v>1.8513166662216147</v>
      </c>
      <c r="Z17" s="21">
        <f>+[12]rdo!E17</f>
        <v>3328650.03</v>
      </c>
      <c r="AA17" s="19">
        <f>SUM(Z17/Z27)*100</f>
        <v>2.3566332285402867</v>
      </c>
      <c r="AB17" s="21">
        <v>75361895.799999997</v>
      </c>
      <c r="AC17" s="19">
        <f>SUM(AB17/AB27)*100</f>
        <v>4.4547111930347851</v>
      </c>
    </row>
    <row r="18" spans="1:29" s="11" customFormat="1">
      <c r="A18" s="16" t="s">
        <v>30</v>
      </c>
      <c r="B18" s="17"/>
      <c r="C18" s="17"/>
      <c r="D18" s="21">
        <f>+[1]rdo!E18</f>
        <v>808024</v>
      </c>
      <c r="E18" s="19">
        <f>SUM(D18/D27)*100</f>
        <v>0.31750119521110826</v>
      </c>
      <c r="F18" s="21">
        <f>+[2]rdo!E18</f>
        <v>1068611.45</v>
      </c>
      <c r="G18" s="19">
        <f>SUM(F18/F27)*100</f>
        <v>1.0172696127712597</v>
      </c>
      <c r="H18" s="21">
        <f>+[3]rdo!E18</f>
        <v>339950.7</v>
      </c>
      <c r="I18" s="19">
        <f>SUM(H18/H27)*100</f>
        <v>0.36030405318862962</v>
      </c>
      <c r="J18" s="21">
        <f>+[4]rdo!E18</f>
        <v>659178.55000000005</v>
      </c>
      <c r="K18" s="19">
        <f>SUM(J18/J27)*100</f>
        <v>0.92407657919727337</v>
      </c>
      <c r="L18" s="21">
        <f>+[5]rdo!E18</f>
        <v>742965</v>
      </c>
      <c r="M18" s="19">
        <f>SUM(L18/L27)*100</f>
        <v>0.52335461257340454</v>
      </c>
      <c r="N18" s="21">
        <f>+[6]rdo!E18</f>
        <v>1685851.21</v>
      </c>
      <c r="O18" s="19">
        <f t="shared" si="6"/>
        <v>1.4543619271713022</v>
      </c>
      <c r="P18" s="21">
        <f>+[7]rdo!E18</f>
        <v>994764.9</v>
      </c>
      <c r="Q18" s="19">
        <f t="shared" si="6"/>
        <v>0.85817074986491126</v>
      </c>
      <c r="R18" s="21">
        <f>+[8]rdo!E18</f>
        <v>1022760.3</v>
      </c>
      <c r="S18" s="19">
        <f t="shared" si="6"/>
        <v>0.88232201757728035</v>
      </c>
      <c r="T18" s="21">
        <f>+[9]rdo!E18</f>
        <v>239758.8</v>
      </c>
      <c r="U18" s="19">
        <f t="shared" si="7"/>
        <v>0.20683680051709832</v>
      </c>
      <c r="V18" s="21">
        <f>+[10]rdo!E18</f>
        <v>1415377.4</v>
      </c>
      <c r="W18" s="19">
        <f t="shared" si="8"/>
        <v>1.221027686742715</v>
      </c>
      <c r="X18" s="21">
        <f>+[11]rdo!E18</f>
        <v>654147</v>
      </c>
      <c r="Y18" s="19">
        <f>SUM(X18/X27)*100</f>
        <v>0.30875619633446311</v>
      </c>
      <c r="Z18" s="21">
        <f>+[12]rdo!E18</f>
        <v>1208176.1599999999</v>
      </c>
      <c r="AA18" s="19">
        <f>SUM(Z18/Z27)*100</f>
        <v>0.85537021282655123</v>
      </c>
      <c r="AB18" s="21">
        <v>10839565.470000003</v>
      </c>
      <c r="AC18" s="19">
        <f>SUM(AB18/AB27)*100</f>
        <v>0.6407367160055224</v>
      </c>
    </row>
    <row r="19" spans="1:29" s="11" customFormat="1">
      <c r="A19" s="16" t="s">
        <v>31</v>
      </c>
      <c r="B19" s="17"/>
      <c r="C19" s="17"/>
      <c r="D19" s="21">
        <f>+[1]rdo!E19</f>
        <v>200737</v>
      </c>
      <c r="E19" s="19">
        <f>SUM(D19/D27)*100</f>
        <v>7.8876663840544634E-2</v>
      </c>
      <c r="F19" s="21">
        <f>+[2]rdo!E19</f>
        <v>350028</v>
      </c>
      <c r="G19" s="19">
        <f>SUM(F19/F27)*100</f>
        <v>0.33321077368120894</v>
      </c>
      <c r="H19" s="21">
        <f>+[3]rdo!E19</f>
        <v>1244851</v>
      </c>
      <c r="I19" s="19">
        <f>SUM(H19/H27)*100</f>
        <v>1.3193820778010421</v>
      </c>
      <c r="J19" s="21">
        <f>+[4]rdo!E19</f>
        <v>356805</v>
      </c>
      <c r="K19" s="19">
        <f>SUM(J19/J27)*100</f>
        <v>0.50019094802232733</v>
      </c>
      <c r="L19" s="21">
        <f>+[5]rdo!E19</f>
        <v>1290741</v>
      </c>
      <c r="M19" s="19">
        <f>SUM(L19/L27)*100</f>
        <v>0.9092154488941051</v>
      </c>
      <c r="N19" s="21">
        <f>+[6]rdo!E19</f>
        <v>855236</v>
      </c>
      <c r="O19" s="19">
        <f t="shared" si="6"/>
        <v>0.73780098134892691</v>
      </c>
      <c r="P19" s="21">
        <f>+[7]rdo!E19</f>
        <v>219738</v>
      </c>
      <c r="Q19" s="19">
        <f t="shared" si="6"/>
        <v>0.18956511657560077</v>
      </c>
      <c r="R19" s="21">
        <f>+[8]rdo!E19</f>
        <v>395303</v>
      </c>
      <c r="S19" s="19">
        <f t="shared" si="6"/>
        <v>0.34102276018569716</v>
      </c>
      <c r="T19" s="21">
        <f>+[9]rdo!E19</f>
        <v>392525</v>
      </c>
      <c r="U19" s="19">
        <f t="shared" si="7"/>
        <v>0.33862621569249607</v>
      </c>
      <c r="V19" s="21">
        <f>+[10]rdo!E19</f>
        <v>1028962</v>
      </c>
      <c r="W19" s="19">
        <f t="shared" si="8"/>
        <v>0.88767214356125623</v>
      </c>
      <c r="X19" s="21">
        <f>+[11]rdo!E19</f>
        <v>1236050</v>
      </c>
      <c r="Y19" s="19">
        <f>SUM(X19/X27)*100</f>
        <v>0.58341335583471776</v>
      </c>
      <c r="Z19" s="21">
        <f>+[12]rdo!E19</f>
        <v>1109546</v>
      </c>
      <c r="AA19" s="19">
        <f>SUM(Z19/Z27)*100</f>
        <v>0.78554157049485951</v>
      </c>
      <c r="AB19" s="21">
        <v>8680522</v>
      </c>
      <c r="AC19" s="19">
        <f>SUM(AB19/AB27)*100</f>
        <v>0.51311366446257445</v>
      </c>
    </row>
    <row r="20" spans="1:29" s="11" customFormat="1">
      <c r="A20" s="16" t="s">
        <v>32</v>
      </c>
      <c r="B20" s="17"/>
      <c r="C20" s="17"/>
      <c r="D20" s="21">
        <f>+[1]rdo!E20</f>
        <v>205088</v>
      </c>
      <c r="E20" s="19">
        <f>SUM(D20/D27)*100</f>
        <v>8.0586325558963307E-2</v>
      </c>
      <c r="F20" s="21">
        <f>+[2]rdo!E20</f>
        <v>156870.70000000001</v>
      </c>
      <c r="G20" s="19">
        <f>SUM(F20/F27)*100</f>
        <v>0.14933378848238663</v>
      </c>
      <c r="H20" s="21">
        <f>+[3]rdo!E20</f>
        <v>69825.95</v>
      </c>
      <c r="I20" s="19">
        <f>SUM(H20/H27)*100</f>
        <v>7.4006533308349096E-2</v>
      </c>
      <c r="J20" s="21">
        <f>+[4]rdo!E20</f>
        <v>66209.3</v>
      </c>
      <c r="K20" s="19">
        <f>SUM(J20/J27)*100</f>
        <v>9.2816223244894761E-2</v>
      </c>
      <c r="L20" s="21">
        <f>+[5]rdo!E20</f>
        <v>228253.94</v>
      </c>
      <c r="M20" s="19">
        <f>SUM(L20/L27)*100</f>
        <v>0.16078516799183426</v>
      </c>
      <c r="N20" s="21">
        <f>+[6]rdo!E20</f>
        <v>261314.79</v>
      </c>
      <c r="O20" s="19">
        <f t="shared" si="6"/>
        <v>0.2254328729181054</v>
      </c>
      <c r="P20" s="21">
        <f>+[7]rdo!E20</f>
        <v>214794</v>
      </c>
      <c r="Q20" s="19">
        <f t="shared" si="6"/>
        <v>0.18529999203478503</v>
      </c>
      <c r="R20" s="21">
        <f>+[8]rdo!E20</f>
        <v>387238.28</v>
      </c>
      <c r="S20" s="19">
        <f t="shared" si="6"/>
        <v>0.33406543106215197</v>
      </c>
      <c r="T20" s="21">
        <f>+[9]rdo!E20</f>
        <v>474395.45</v>
      </c>
      <c r="U20" s="19">
        <f t="shared" si="7"/>
        <v>0.40925478880386912</v>
      </c>
      <c r="V20" s="21">
        <f>+[10]rdo!E20</f>
        <v>357906.85</v>
      </c>
      <c r="W20" s="19">
        <f t="shared" si="8"/>
        <v>0.30876158763370953</v>
      </c>
      <c r="X20" s="21">
        <f>+[11]rdo!E20</f>
        <v>278599.46000000002</v>
      </c>
      <c r="Y20" s="19">
        <f>SUM(X20/X27)*100</f>
        <v>0.13149843929642024</v>
      </c>
      <c r="Z20" s="21">
        <f>+[12]rdo!E20</f>
        <v>682336.51</v>
      </c>
      <c r="AA20" s="19">
        <f>SUM(Z20/Z27)*100</f>
        <v>0.48308379613948538</v>
      </c>
      <c r="AB20" s="21">
        <v>3382833.23</v>
      </c>
      <c r="AC20" s="19">
        <f>SUM(AB20/AB27)*100</f>
        <v>0.19996239338038274</v>
      </c>
    </row>
    <row r="21" spans="1:29" s="11" customFormat="1">
      <c r="A21" s="16" t="s">
        <v>33</v>
      </c>
      <c r="B21" s="17"/>
      <c r="C21" s="17"/>
      <c r="D21" s="21">
        <f>+[1]rdo!E21</f>
        <v>1904338</v>
      </c>
      <c r="E21" s="19">
        <f>SUM(D21/D27)*100</f>
        <v>0.74828172317397934</v>
      </c>
      <c r="F21" s="21">
        <f>+[2]rdo!E21</f>
        <v>7911069.7699999996</v>
      </c>
      <c r="G21" s="19">
        <f>SUM(F21/F27)*100</f>
        <v>7.5309794608080596</v>
      </c>
      <c r="H21" s="21">
        <f>+[3]rdo!E21</f>
        <v>6407187.7199999997</v>
      </c>
      <c r="I21" s="19">
        <f>SUM(H21/H27)*100</f>
        <v>6.790795562581323</v>
      </c>
      <c r="J21" s="21">
        <f>+[4]rdo!E21</f>
        <v>2850536.23</v>
      </c>
      <c r="K21" s="19">
        <f>SUM(J21/J27)*100</f>
        <v>3.9960550419856529</v>
      </c>
      <c r="L21" s="21">
        <f>+[5]rdo!E21</f>
        <v>919131.15</v>
      </c>
      <c r="M21" s="19">
        <f>SUM(L21/L27)*100</f>
        <v>0.64744843554191356</v>
      </c>
      <c r="N21" s="21">
        <f>+[6]rdo!E21</f>
        <v>1132779.03</v>
      </c>
      <c r="O21" s="19">
        <f t="shared" si="6"/>
        <v>0.97723374598997892</v>
      </c>
      <c r="P21" s="21">
        <f>+[7]rdo!E21</f>
        <v>880608.91</v>
      </c>
      <c r="Q21" s="19">
        <f t="shared" si="6"/>
        <v>0.75968986102386815</v>
      </c>
      <c r="R21" s="21">
        <f>+[8]rdo!E21</f>
        <v>1455949.28</v>
      </c>
      <c r="S21" s="19">
        <f t="shared" si="6"/>
        <v>1.2560285202894448</v>
      </c>
      <c r="T21" s="21">
        <f>+[9]rdo!E21</f>
        <v>751057.98</v>
      </c>
      <c r="U21" s="19">
        <f t="shared" si="7"/>
        <v>0.64792795753913857</v>
      </c>
      <c r="V21" s="21">
        <f>+[10]rdo!E21</f>
        <v>598585.46</v>
      </c>
      <c r="W21" s="19">
        <f t="shared" si="8"/>
        <v>0.51639189628266213</v>
      </c>
      <c r="X21" s="21">
        <f>+[11]rdo!E21</f>
        <v>685389.56</v>
      </c>
      <c r="Y21" s="19">
        <f>SUM(X21/X27)*100</f>
        <v>0.32350262793065054</v>
      </c>
      <c r="Z21" s="21">
        <f>+[12]rdo!E21</f>
        <v>667362.51</v>
      </c>
      <c r="AA21" s="19">
        <f>SUM(Z21/Z27)*100</f>
        <v>0.47248243353118424</v>
      </c>
      <c r="AB21" s="21">
        <v>26163995.600000001</v>
      </c>
      <c r="AC21" s="19">
        <f>SUM(AB21/AB27)*100</f>
        <v>1.5465779200028149</v>
      </c>
    </row>
    <row r="22" spans="1:29" s="11" customFormat="1">
      <c r="A22" s="16" t="s">
        <v>34</v>
      </c>
      <c r="B22" s="17"/>
      <c r="C22" s="17"/>
      <c r="D22" s="21">
        <f>+[1]rdo!E22</f>
        <v>339122</v>
      </c>
      <c r="E22" s="19">
        <f>SUM(D22/D27)*100</f>
        <v>0.13325302258643487</v>
      </c>
      <c r="F22" s="21">
        <f>+[2]rdo!E22</f>
        <v>411982.21</v>
      </c>
      <c r="G22" s="19">
        <f>SUM(F22/F27)*100</f>
        <v>0.39218837046463234</v>
      </c>
      <c r="H22" s="21">
        <f>+[3]rdo!E22</f>
        <v>395344.52</v>
      </c>
      <c r="I22" s="19">
        <f>SUM(H22/H27)*100</f>
        <v>0.41901438344416775</v>
      </c>
      <c r="J22" s="21">
        <f>+[4]rdo!E22</f>
        <v>231040.48</v>
      </c>
      <c r="K22" s="19">
        <f>SUM(J22/J27)*100</f>
        <v>0.32388659554303767</v>
      </c>
      <c r="L22" s="21">
        <f>+[5]rdo!E22</f>
        <v>331737.49</v>
      </c>
      <c r="M22" s="19">
        <f>SUM(L22/L27)*100</f>
        <v>0.23368038273003933</v>
      </c>
      <c r="N22" s="21">
        <f>+[6]rdo!E22</f>
        <v>347470.21</v>
      </c>
      <c r="O22" s="19">
        <f t="shared" si="6"/>
        <v>0.29975803395497586</v>
      </c>
      <c r="P22" s="21">
        <f>+[7]rdo!E22</f>
        <v>223454.66</v>
      </c>
      <c r="Q22" s="19">
        <f t="shared" si="6"/>
        <v>0.19277143085065504</v>
      </c>
      <c r="R22" s="21">
        <f>+[8]rdo!E22</f>
        <v>344503.11</v>
      </c>
      <c r="S22" s="19">
        <f t="shared" si="6"/>
        <v>0.29719835534958461</v>
      </c>
      <c r="T22" s="21">
        <f>+[9]rdo!E22</f>
        <v>329226.14</v>
      </c>
      <c r="U22" s="19">
        <f t="shared" si="7"/>
        <v>0.28401911189159396</v>
      </c>
      <c r="V22" s="21">
        <f>+[10]rdo!E22</f>
        <v>338999.18</v>
      </c>
      <c r="W22" s="19">
        <f t="shared" si="8"/>
        <v>0.29245018647540744</v>
      </c>
      <c r="X22" s="21">
        <f>+[11]rdo!E22</f>
        <v>423695.94</v>
      </c>
      <c r="Y22" s="19">
        <f>SUM(X22/X27)*100</f>
        <v>0.19998371442008431</v>
      </c>
      <c r="Z22" s="21">
        <f>+[12]rdo!E22</f>
        <v>303915.64</v>
      </c>
      <c r="AA22" s="19">
        <f>SUM(Z22/Z27)*100</f>
        <v>0.21516761733497339</v>
      </c>
      <c r="AB22" s="21">
        <v>4020491.5800000005</v>
      </c>
      <c r="AC22" s="19">
        <f>SUM(AB22/AB27)*100</f>
        <v>0.23765496678134404</v>
      </c>
    </row>
    <row r="23" spans="1:29" s="11" customFormat="1">
      <c r="A23" s="16" t="s">
        <v>35</v>
      </c>
      <c r="B23" s="17"/>
      <c r="C23" s="17"/>
      <c r="D23" s="21">
        <f>+[1]rdo!E23</f>
        <v>572560</v>
      </c>
      <c r="E23" s="19">
        <f>SUM(D23/D27)*100</f>
        <v>0.22497906538676096</v>
      </c>
      <c r="F23" s="21">
        <f>+[2]rdo!E23</f>
        <v>677357.57</v>
      </c>
      <c r="G23" s="19">
        <f>SUM(F23/F27)*100</f>
        <v>0.6448136719305988</v>
      </c>
      <c r="H23" s="21">
        <f>+[3]rdo!E23</f>
        <v>985398.37</v>
      </c>
      <c r="I23" s="19">
        <f>SUM(H23/H27)*100</f>
        <v>1.0443956335917794</v>
      </c>
      <c r="J23" s="21">
        <f>+[4]rdo!E23</f>
        <v>162527.67000000001</v>
      </c>
      <c r="K23" s="19">
        <f>SUM(J23/J27)*100</f>
        <v>0.22784117189265837</v>
      </c>
      <c r="L23" s="21">
        <f>+[5]rdo!E23</f>
        <v>413378.12</v>
      </c>
      <c r="M23" s="19">
        <f>SUM(L23/L27)*100</f>
        <v>0.29118914866638718</v>
      </c>
      <c r="N23" s="21">
        <f>+[6]rdo!E23</f>
        <v>672057.41</v>
      </c>
      <c r="O23" s="19">
        <f t="shared" si="6"/>
        <v>0.57977519260276478</v>
      </c>
      <c r="P23" s="21">
        <f>+[7]rdo!E23</f>
        <v>292936.42</v>
      </c>
      <c r="Q23" s="19">
        <f t="shared" si="6"/>
        <v>0.25271244211988436</v>
      </c>
      <c r="R23" s="21">
        <f>+[8]rdo!E23</f>
        <v>463374.79</v>
      </c>
      <c r="S23" s="19">
        <f t="shared" si="6"/>
        <v>0.39974740866188152</v>
      </c>
      <c r="T23" s="21">
        <f>+[9]rdo!E23</f>
        <v>708683.49</v>
      </c>
      <c r="U23" s="19">
        <f t="shared" si="7"/>
        <v>0.61137203577466626</v>
      </c>
      <c r="V23" s="21">
        <f>+[10]rdo!E23</f>
        <v>288529.18</v>
      </c>
      <c r="W23" s="19">
        <f t="shared" si="8"/>
        <v>0.24891037345458</v>
      </c>
      <c r="X23" s="21">
        <f>+[11]rdo!E23</f>
        <v>920429.91</v>
      </c>
      <c r="Y23" s="19">
        <f>SUM(X23/X27)*100</f>
        <v>0.43444124639274073</v>
      </c>
      <c r="Z23" s="21">
        <f>+[12]rdo!E23</f>
        <v>1553550.97</v>
      </c>
      <c r="AA23" s="19">
        <f>SUM(Z23/Z27)*100</f>
        <v>1.0998902873946754</v>
      </c>
      <c r="AB23" s="21">
        <v>7710783.8999999994</v>
      </c>
      <c r="AC23" s="19">
        <f>SUM(AB23/AB27)*100</f>
        <v>0.45579155064730215</v>
      </c>
    </row>
    <row r="24" spans="1:29" s="11" customFormat="1">
      <c r="A24" s="16" t="s">
        <v>36</v>
      </c>
      <c r="B24" s="17"/>
      <c r="C24" s="17"/>
      <c r="D24" s="22">
        <f>+[1]rdo!E24</f>
        <v>3376216</v>
      </c>
      <c r="E24" s="23">
        <f>SUM(D24/D27)*100</f>
        <v>1.3266346238365037</v>
      </c>
      <c r="F24" s="22">
        <f>+[2]rdo!E24</f>
        <v>215459.05</v>
      </c>
      <c r="G24" s="23">
        <f>SUM(F24/F27)*100</f>
        <v>0.20510723926976779</v>
      </c>
      <c r="H24" s="22">
        <f>+[3]rdo!E24</f>
        <v>495879.53</v>
      </c>
      <c r="I24" s="23">
        <f>SUM(H24/H27)*100</f>
        <v>0.52556857377341082</v>
      </c>
      <c r="J24" s="22">
        <f>+[4]rdo!E24</f>
        <v>219310.17</v>
      </c>
      <c r="K24" s="23">
        <f>SUM(J24/J27)*100</f>
        <v>0.30744233360865952</v>
      </c>
      <c r="L24" s="22">
        <f>+[5]rdo!E24</f>
        <v>1118356.76</v>
      </c>
      <c r="M24" s="23">
        <f>SUM(L24/L27)*100</f>
        <v>0.78778565457141048</v>
      </c>
      <c r="N24" s="22">
        <f>+[6]rdo!E24</f>
        <v>2111417.79</v>
      </c>
      <c r="O24" s="23">
        <f t="shared" si="6"/>
        <v>1.8214926844749082</v>
      </c>
      <c r="P24" s="22">
        <f>+[7]rdo!E24</f>
        <v>9884292.6099999994</v>
      </c>
      <c r="Q24" s="23">
        <f t="shared" si="6"/>
        <v>8.5270507644649491</v>
      </c>
      <c r="R24" s="22">
        <f>+[8]rdo!E24</f>
        <v>5733196.1600000001</v>
      </c>
      <c r="S24" s="23">
        <f t="shared" si="6"/>
        <v>4.9459538105434051</v>
      </c>
      <c r="T24" s="22">
        <f>+[9]rdo!E24</f>
        <v>4516895.33</v>
      </c>
      <c r="U24" s="23">
        <f t="shared" si="7"/>
        <v>3.8966668932603228</v>
      </c>
      <c r="V24" s="22">
        <f>+[10]rdo!E24</f>
        <v>5945048.2999999998</v>
      </c>
      <c r="W24" s="23">
        <f t="shared" si="8"/>
        <v>5.1287158981927439</v>
      </c>
      <c r="X24" s="22">
        <f>+[11]rdo!E24</f>
        <v>12388624.620000001</v>
      </c>
      <c r="Y24" s="23">
        <f>SUM(X24/X27)*100</f>
        <v>5.8474083279242794</v>
      </c>
      <c r="Z24" s="22">
        <f>+[12]rdo!E24</f>
        <v>13189926.379999999</v>
      </c>
      <c r="AA24" s="23">
        <f>SUM(Z24/Z27)*100</f>
        <v>9.3382658161597405</v>
      </c>
      <c r="AB24" s="22">
        <v>59194622.700000003</v>
      </c>
      <c r="AC24" s="23">
        <f>SUM(AB24/AB27)*100</f>
        <v>3.4990487634357117</v>
      </c>
    </row>
    <row r="25" spans="1:29" s="11" customFormat="1" ht="21" customHeight="1">
      <c r="A25" s="16"/>
      <c r="B25" s="24" t="s">
        <v>37</v>
      </c>
      <c r="C25" s="17"/>
      <c r="D25" s="25">
        <f>SUM(D15:D24)</f>
        <v>115068735</v>
      </c>
      <c r="E25" s="26">
        <f>SUM(E15:E24)</f>
        <v>45.214573940786778</v>
      </c>
      <c r="F25" s="25">
        <f t="shared" ref="F25:I25" si="9">SUM(F15:F24)</f>
        <v>25552482.010000002</v>
      </c>
      <c r="G25" s="26">
        <f t="shared" si="9"/>
        <v>24.324803444373806</v>
      </c>
      <c r="H25" s="25">
        <f t="shared" si="9"/>
        <v>18199039.5</v>
      </c>
      <c r="I25" s="26">
        <f t="shared" si="9"/>
        <v>19.288643017913984</v>
      </c>
      <c r="J25" s="25">
        <f>SUM(J15:J24)</f>
        <v>12869522.570000002</v>
      </c>
      <c r="K25" s="26">
        <f t="shared" ref="K25:X25" si="10">SUM(K15:K24)</f>
        <v>18.041279395981107</v>
      </c>
      <c r="L25" s="25">
        <f>SUM(L15:L24)</f>
        <v>29746927.25</v>
      </c>
      <c r="M25" s="26">
        <f t="shared" si="10"/>
        <v>20.954138601647454</v>
      </c>
      <c r="N25" s="25">
        <f t="shared" si="10"/>
        <v>24886740.59</v>
      </c>
      <c r="O25" s="26">
        <f t="shared" si="10"/>
        <v>21.469467643876275</v>
      </c>
      <c r="P25" s="25">
        <f t="shared" si="10"/>
        <v>17022027.689999998</v>
      </c>
      <c r="Q25" s="26">
        <f t="shared" si="10"/>
        <v>14.684682045927214</v>
      </c>
      <c r="R25" s="25">
        <f t="shared" si="10"/>
        <v>132972539.94000001</v>
      </c>
      <c r="S25" s="26">
        <f t="shared" si="10"/>
        <v>114.71368190790774</v>
      </c>
      <c r="T25" s="25">
        <f t="shared" si="10"/>
        <v>34793469.119999997</v>
      </c>
      <c r="U25" s="26">
        <f t="shared" si="10"/>
        <v>30.015873584916431</v>
      </c>
      <c r="V25" s="25">
        <f t="shared" si="10"/>
        <v>22347095.900000002</v>
      </c>
      <c r="W25" s="26">
        <f t="shared" si="10"/>
        <v>19.27854917861103</v>
      </c>
      <c r="X25" s="25">
        <f t="shared" si="10"/>
        <v>25672967.75</v>
      </c>
      <c r="Y25" s="26">
        <f>SUM(Y15:Y24)</f>
        <v>12.117594166307175</v>
      </c>
      <c r="Z25" s="25">
        <f t="shared" ref="Z25:AC25" si="11">SUM(Z15:Z24)</f>
        <v>30170041.859999999</v>
      </c>
      <c r="AA25" s="26">
        <f>SUM(AA15:AA24)</f>
        <v>21.35992745194886</v>
      </c>
      <c r="AB25" s="25">
        <v>489301589.18000001</v>
      </c>
      <c r="AC25" s="26">
        <f t="shared" si="11"/>
        <v>28.923068388227229</v>
      </c>
    </row>
    <row r="26" spans="1:29" s="11" customFormat="1" ht="18" customHeight="1">
      <c r="A26" s="16"/>
      <c r="B26" s="24"/>
      <c r="C26" s="17"/>
      <c r="D26" s="33"/>
      <c r="E26" s="34"/>
      <c r="F26" s="33"/>
      <c r="G26" s="34"/>
      <c r="H26" s="33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3"/>
      <c r="AA26" s="34"/>
      <c r="AB26" s="33">
        <v>0</v>
      </c>
      <c r="AC26" s="34"/>
    </row>
    <row r="27" spans="1:29" s="11" customFormat="1" ht="16.5" customHeight="1">
      <c r="A27" s="16"/>
      <c r="B27" s="35"/>
      <c r="C27" s="36" t="s">
        <v>38</v>
      </c>
      <c r="D27" s="37">
        <f>SUM(D25,D14,D9)</f>
        <v>254494790</v>
      </c>
      <c r="E27" s="38">
        <f>SUM(E25+E14+E9)</f>
        <v>100</v>
      </c>
      <c r="F27" s="37">
        <f>SUM(F25,F14,F9)</f>
        <v>105047023.58</v>
      </c>
      <c r="G27" s="38">
        <f>SUM(G25+G14+G9)</f>
        <v>100</v>
      </c>
      <c r="H27" s="37">
        <f>SUM(H25,H14,H9)</f>
        <v>94351061.829999998</v>
      </c>
      <c r="I27" s="38">
        <f>SUM(I25+I14+I9)</f>
        <v>100.00000000000001</v>
      </c>
      <c r="J27" s="37">
        <f>SUM(J25,J14,J9)</f>
        <v>71333757.920000002</v>
      </c>
      <c r="K27" s="38">
        <f>SUM(K25+K14+K9)</f>
        <v>100</v>
      </c>
      <c r="L27" s="37">
        <f>SUM(L25,L14,L9)</f>
        <v>141962062.07999998</v>
      </c>
      <c r="M27" s="38">
        <f>SUM(M25+M14+M9)</f>
        <v>100.00000000000001</v>
      </c>
      <c r="N27" s="37">
        <f>SUM(N25,N14,N9)</f>
        <v>115916896.50999999</v>
      </c>
      <c r="O27" s="38">
        <f>SUM(O25+O14+O9)</f>
        <v>100</v>
      </c>
      <c r="P27" s="37">
        <f>SUM(P25,P14,P9)</f>
        <v>98429982.25</v>
      </c>
      <c r="Q27" s="38">
        <f>SUM(Q25+Q14+Q9)</f>
        <v>97.391142718889498</v>
      </c>
      <c r="R27" s="37">
        <f>SUM(R25,R14,R9)</f>
        <v>191019516.43000001</v>
      </c>
      <c r="S27" s="38">
        <f>SUM(S25+S14+S9)</f>
        <v>145.10166402347946</v>
      </c>
      <c r="T27" s="37">
        <f>SUM(T25,T14,T9)</f>
        <v>136948444.53999999</v>
      </c>
      <c r="U27" s="38">
        <f>SUM(U25+U14+U9)</f>
        <v>104.60961998571072</v>
      </c>
      <c r="V27" s="37">
        <f>SUM(V25,V14,V9)</f>
        <v>129119966.18000001</v>
      </c>
      <c r="W27" s="38">
        <f>SUM(W25+W14+W9)</f>
        <v>101.97131423955676</v>
      </c>
      <c r="X27" s="37">
        <f>SUM(X25,X14,X9)</f>
        <v>211865221.74000001</v>
      </c>
      <c r="Y27" s="38">
        <f>SUM(Y25+Y14+Y9)</f>
        <v>100</v>
      </c>
      <c r="Z27" s="37">
        <f>SUM(Z25,Z14,Z9)</f>
        <v>141245994.06</v>
      </c>
      <c r="AA27" s="38">
        <f>SUM(AA25+AA14+AA9)</f>
        <v>100</v>
      </c>
      <c r="AB27" s="37">
        <v>1691734717.1200001</v>
      </c>
      <c r="AC27" s="38">
        <f>SUM(AC25+AC14+AC9)</f>
        <v>100</v>
      </c>
    </row>
    <row r="28" spans="1:29" s="11" customFormat="1" ht="16.5" customHeight="1">
      <c r="A28" s="16"/>
      <c r="B28" s="35"/>
      <c r="C28" s="36"/>
      <c r="D28" s="39"/>
      <c r="E28" s="40"/>
      <c r="F28" s="39"/>
      <c r="G28" s="40"/>
      <c r="H28" s="39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39"/>
      <c r="AA28" s="40"/>
      <c r="AB28" s="39"/>
      <c r="AC28" s="40"/>
    </row>
    <row r="29" spans="1:29">
      <c r="A29" s="16"/>
      <c r="B29" s="35" t="s">
        <v>39</v>
      </c>
      <c r="C29" s="36"/>
      <c r="D29" s="41">
        <f>+[1]rdo!E29</f>
        <v>15442618</v>
      </c>
      <c r="E29" s="19">
        <f>SUM(D29/D27)</f>
        <v>6.0679505462567625E-2</v>
      </c>
      <c r="F29" s="41">
        <f>+[2]rdo!E29</f>
        <v>2339762.1</v>
      </c>
      <c r="G29" s="19">
        <f>SUM(F29/F27)</f>
        <v>2.2273473538430361E-2</v>
      </c>
      <c r="H29" s="41">
        <f>+[3]rdo!E29</f>
        <v>1139482.25</v>
      </c>
      <c r="I29" s="19">
        <f>SUM(H29/H27)</f>
        <v>1.2077047442805657E-2</v>
      </c>
      <c r="J29" s="21">
        <f>+[4]rdo!E29</f>
        <v>1471962.55</v>
      </c>
      <c r="K29" s="19">
        <f>SUM(J29/J27)</f>
        <v>2.0634866196882398E-2</v>
      </c>
      <c r="L29" s="21">
        <f>+[5]rdo!E29</f>
        <v>6316707.0499999998</v>
      </c>
      <c r="M29" s="19">
        <f>SUM(L29/L27)</f>
        <v>4.4495740322793714E-2</v>
      </c>
      <c r="N29" s="21">
        <f>+[6]rdo!E29</f>
        <v>2231285.9</v>
      </c>
      <c r="O29" s="19">
        <f>SUM(N29/N27)</f>
        <v>1.9249013449971979E-2</v>
      </c>
      <c r="P29" s="21">
        <f>+[7]rdo!E29</f>
        <v>608400.75</v>
      </c>
      <c r="Q29" s="19">
        <f>SUM(P29/P27)</f>
        <v>6.181051099397105E-3</v>
      </c>
      <c r="R29" s="21">
        <f>+[8]rdo!E29</f>
        <v>16771173.550000001</v>
      </c>
      <c r="S29" s="19">
        <f>SUM(R29/R27)</f>
        <v>8.7798220116141246E-2</v>
      </c>
      <c r="T29" s="21">
        <f>+[9]rdo!E29</f>
        <v>7478359.4500000002</v>
      </c>
      <c r="U29" s="19">
        <f>SUM(T29/T27)</f>
        <v>5.4607114926491306E-2</v>
      </c>
      <c r="V29" s="21">
        <f>+[10]rdo!E29</f>
        <v>2040976.35</v>
      </c>
      <c r="W29" s="19">
        <f>SUM(V29/V27)</f>
        <v>1.5806822216439958E-2</v>
      </c>
      <c r="X29" s="21">
        <f>+[11]rdo!E29</f>
        <v>1648476.01</v>
      </c>
      <c r="Y29" s="19">
        <f>SUM(X29/X27)</f>
        <v>7.7807768375642225E-3</v>
      </c>
      <c r="Z29" s="41">
        <f>+[12]rdo!E29</f>
        <v>2558582.06</v>
      </c>
      <c r="AA29" s="19">
        <f>SUM(Z29/Z27)</f>
        <v>1.8114369027082904E-2</v>
      </c>
      <c r="AB29" s="41">
        <v>60047786.020000003</v>
      </c>
      <c r="AC29" s="19">
        <f>SUM(AB29/AB27)</f>
        <v>3.5494800344480146E-2</v>
      </c>
    </row>
    <row r="30" spans="1:29">
      <c r="A30" s="16"/>
      <c r="B30" s="35"/>
      <c r="C30" s="36"/>
      <c r="D30" s="41"/>
      <c r="E30" s="19"/>
      <c r="F30" s="41"/>
      <c r="G30" s="19"/>
      <c r="H30" s="41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1"/>
      <c r="AA30" s="19"/>
      <c r="AB30" s="41"/>
      <c r="AC30" s="19"/>
    </row>
    <row r="31" spans="1:29" ht="13.5" thickBot="1">
      <c r="A31" s="16"/>
      <c r="B31" s="35"/>
      <c r="C31" s="36" t="s">
        <v>40</v>
      </c>
      <c r="D31" s="42">
        <f>SUM(D27-D29)</f>
        <v>239052172</v>
      </c>
      <c r="E31" s="43">
        <f>SUM(D31/D31)*100</f>
        <v>100</v>
      </c>
      <c r="F31" s="44">
        <f>SUM(F27-F29)</f>
        <v>102707261.48</v>
      </c>
      <c r="G31" s="45">
        <f>SUM(F31/F31)*100</f>
        <v>100</v>
      </c>
      <c r="H31" s="44">
        <f>SUM(H27-H29)</f>
        <v>93211579.579999998</v>
      </c>
      <c r="I31" s="45">
        <f>SUM(H31/H31)*100</f>
        <v>100</v>
      </c>
      <c r="J31" s="44">
        <f>SUM(J27-J29)</f>
        <v>69861795.370000005</v>
      </c>
      <c r="K31" s="45">
        <f>SUM(J31/J31)*100</f>
        <v>100</v>
      </c>
      <c r="L31" s="44">
        <f>SUM(L27-L29)</f>
        <v>135645355.02999997</v>
      </c>
      <c r="M31" s="45">
        <f>SUM(L31/L31)*100</f>
        <v>100</v>
      </c>
      <c r="N31" s="44">
        <f>SUM(N27-N29)</f>
        <v>113685610.60999998</v>
      </c>
      <c r="O31" s="45">
        <f>SUM(N31/N31)*100</f>
        <v>100</v>
      </c>
      <c r="P31" s="44">
        <f>SUM(P27-P29)</f>
        <v>97821581.5</v>
      </c>
      <c r="Q31" s="45">
        <f>SUM(P31/P31)*100</f>
        <v>100</v>
      </c>
      <c r="R31" s="44">
        <f>SUM(R27-R29)</f>
        <v>174248342.88</v>
      </c>
      <c r="S31" s="45">
        <f>SUM(R31/R31)*100</f>
        <v>100</v>
      </c>
      <c r="T31" s="44">
        <f>SUM(T27-T29)</f>
        <v>129470085.08999999</v>
      </c>
      <c r="U31" s="45">
        <f>SUM(T31/T31)*100</f>
        <v>100</v>
      </c>
      <c r="V31" s="44">
        <f>SUM(V27-V29)</f>
        <v>127078989.83000001</v>
      </c>
      <c r="W31" s="45">
        <f>SUM(V31/V31)*100</f>
        <v>100</v>
      </c>
      <c r="X31" s="44">
        <f>SUM(X27-X29)</f>
        <v>210216745.73000002</v>
      </c>
      <c r="Y31" s="45">
        <f>SUM(X31/X31)*100</f>
        <v>100</v>
      </c>
      <c r="Z31" s="44">
        <f>SUM(Z27-Z29)</f>
        <v>138687412</v>
      </c>
      <c r="AA31" s="45">
        <f>SUM(Z31/Z31)*100</f>
        <v>100</v>
      </c>
      <c r="AB31" s="44">
        <v>1631686931.1000001</v>
      </c>
      <c r="AC31" s="45">
        <f>SUM(AB31/AB31)*100</f>
        <v>100</v>
      </c>
    </row>
    <row r="32" spans="1:29" s="11" customFormat="1" ht="24" customHeight="1">
      <c r="A32" s="12"/>
      <c r="B32" s="46" t="s">
        <v>41</v>
      </c>
      <c r="C32" s="47"/>
      <c r="D32" s="21"/>
      <c r="E32" s="19"/>
      <c r="F32" s="48"/>
      <c r="G32" s="49"/>
      <c r="H32" s="48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8"/>
      <c r="AA32" s="49"/>
      <c r="AB32" s="48"/>
      <c r="AC32" s="49"/>
    </row>
    <row r="33" spans="1:29" s="11" customFormat="1">
      <c r="A33" s="16" t="s">
        <v>42</v>
      </c>
      <c r="B33" s="17"/>
      <c r="C33" s="17"/>
      <c r="D33" s="21">
        <f>+[1]rdo!E34</f>
        <v>70590071</v>
      </c>
      <c r="E33" s="19">
        <f>SUM(D33/D58)*100</f>
        <v>81.828546820250082</v>
      </c>
      <c r="F33" s="21">
        <f>+[2]rdo!E34</f>
        <v>74937623.629999995</v>
      </c>
      <c r="G33" s="19">
        <f>SUM(F33/F58)*100</f>
        <v>73.962858136136589</v>
      </c>
      <c r="H33" s="21">
        <f>+[3]rdo!E34</f>
        <v>79067889.379999995</v>
      </c>
      <c r="I33" s="19">
        <f>SUM(H33/H58)*100</f>
        <v>64.345448840137962</v>
      </c>
      <c r="J33" s="21">
        <f>+[4]rdo!E34</f>
        <v>83137973.780000001</v>
      </c>
      <c r="K33" s="19">
        <f>SUM(J33/J58)*100</f>
        <v>79.359925669097905</v>
      </c>
      <c r="L33" s="21">
        <f>+[5]rdo!E34</f>
        <v>78881651.489999995</v>
      </c>
      <c r="M33" s="19">
        <f>SUM(L33/L58)*100</f>
        <v>68.227713845100268</v>
      </c>
      <c r="N33" s="21">
        <f>+[6]rdo!E34</f>
        <v>90751174.989999995</v>
      </c>
      <c r="O33" s="19">
        <f>SUM(N33/N58)*100</f>
        <v>72.634614003371951</v>
      </c>
      <c r="P33" s="21">
        <f>+[7]rdo!E34</f>
        <v>76858893.280000001</v>
      </c>
      <c r="Q33" s="19">
        <f>SUM(P33/P58)*100</f>
        <v>77.981361267462447</v>
      </c>
      <c r="R33" s="21">
        <f>+[8]rdo!E34</f>
        <v>75398063.890000001</v>
      </c>
      <c r="S33" s="19">
        <f>SUM(R33/R58)*100</f>
        <v>69.184619102680429</v>
      </c>
      <c r="T33" s="21">
        <f>+[9]rdo!E34</f>
        <v>79184070.260000005</v>
      </c>
      <c r="U33" s="19">
        <f>SUM(T33/T58)*100</f>
        <v>71.198686727649502</v>
      </c>
      <c r="V33" s="21">
        <f>+[10]rdo!E34</f>
        <v>84887866.739999995</v>
      </c>
      <c r="W33" s="19">
        <f>SUM(V33/V58)*100</f>
        <v>70.670954769279646</v>
      </c>
      <c r="X33" s="21">
        <f>+[11]rdo!E34</f>
        <v>119780918.27</v>
      </c>
      <c r="Y33" s="19">
        <f>SUM(X33/X58)*100</f>
        <v>74.467465411015425</v>
      </c>
      <c r="Z33" s="21">
        <f>+[12]rdo!E34</f>
        <v>114579216.26000001</v>
      </c>
      <c r="AA33" s="19">
        <f>SUM(Z33/Z58)*100</f>
        <v>68.892331178068176</v>
      </c>
      <c r="AB33" s="21">
        <v>1028055412.9699999</v>
      </c>
      <c r="AC33" s="19">
        <f>SUM(AB33/AB58)*100</f>
        <v>72.305462258489854</v>
      </c>
    </row>
    <row r="34" spans="1:29" s="11" customFormat="1">
      <c r="A34" s="16" t="s">
        <v>43</v>
      </c>
      <c r="B34" s="17"/>
      <c r="C34" s="17"/>
      <c r="D34" s="21">
        <f>+[1]rdo!E35</f>
        <v>5693026</v>
      </c>
      <c r="E34" s="19">
        <f>SUM(D34/D58)*100</f>
        <v>6.5993990088195416</v>
      </c>
      <c r="F34" s="21">
        <f>+[2]rdo!E35</f>
        <v>11132659.92</v>
      </c>
      <c r="G34" s="19">
        <f>SUM(F34/F58)*100</f>
        <v>10.987849713600717</v>
      </c>
      <c r="H34" s="21">
        <f>+[3]rdo!E35</f>
        <v>14222186.359999999</v>
      </c>
      <c r="I34" s="19">
        <f>SUM(H34/H58)*100</f>
        <v>11.574015342994198</v>
      </c>
      <c r="J34" s="21">
        <f>+[4]rdo!E35</f>
        <v>10040970.41</v>
      </c>
      <c r="K34" s="19">
        <f>SUM(J34/J58)*100</f>
        <v>9.5846774843447662</v>
      </c>
      <c r="L34" s="21">
        <f>+[5]rdo!E35</f>
        <v>14035499.699999999</v>
      </c>
      <c r="M34" s="19">
        <f>SUM(L34/L58)*100</f>
        <v>12.139832763592546</v>
      </c>
      <c r="N34" s="21">
        <f>+[6]rdo!E35</f>
        <v>15968252.560000001</v>
      </c>
      <c r="O34" s="19">
        <f>SUM(N34/N58)*100</f>
        <v>12.780527206747037</v>
      </c>
      <c r="P34" s="21">
        <f>+[7]rdo!E35</f>
        <v>10353520.18</v>
      </c>
      <c r="Q34" s="19">
        <f>SUM(P34/P58)*100</f>
        <v>10.504725778514915</v>
      </c>
      <c r="R34" s="21">
        <f>+[8]rdo!E35</f>
        <v>13610274.6</v>
      </c>
      <c r="S34" s="19">
        <f>SUM(R34/R58)*100</f>
        <v>12.488671664800838</v>
      </c>
      <c r="T34" s="21">
        <f>+[9]rdo!E35</f>
        <v>16774498.880000001</v>
      </c>
      <c r="U34" s="19">
        <f>SUM(T34/T58)*100</f>
        <v>15.082860565880027</v>
      </c>
      <c r="V34" s="21">
        <f>+[10]rdo!E35</f>
        <v>15906768.25</v>
      </c>
      <c r="W34" s="19">
        <f>SUM(V34/V58)*100</f>
        <v>13.242722931938808</v>
      </c>
      <c r="X34" s="21">
        <f>+[11]rdo!E35</f>
        <v>19614939.41</v>
      </c>
      <c r="Y34" s="19">
        <f>SUM(X34/X58)*100</f>
        <v>12.194553549512861</v>
      </c>
      <c r="Z34" s="21">
        <f>+[12]rdo!E35</f>
        <v>30410647.600000001</v>
      </c>
      <c r="AA34" s="19">
        <f>SUM(Z34/Z58)*100</f>
        <v>18.284820530144582</v>
      </c>
      <c r="AB34" s="21">
        <v>177763243.87</v>
      </c>
      <c r="AC34" s="19">
        <f>SUM(AB34/AB58)*100</f>
        <v>12.502490973182676</v>
      </c>
    </row>
    <row r="35" spans="1:29" s="11" customFormat="1">
      <c r="A35" s="16" t="s">
        <v>44</v>
      </c>
      <c r="B35" s="17"/>
      <c r="C35" s="17"/>
      <c r="D35" s="21">
        <f>+[1]rdo!E36</f>
        <v>2851607</v>
      </c>
      <c r="E35" s="19">
        <f>SUM(D35/D58)*100</f>
        <v>3.3056045079265171</v>
      </c>
      <c r="F35" s="21">
        <f>+[2]rdo!E36</f>
        <v>6671453</v>
      </c>
      <c r="G35" s="19">
        <f>SUM(F35/F58)*100</f>
        <v>6.5846727971683743</v>
      </c>
      <c r="H35" s="21">
        <f>+[3]rdo!E36</f>
        <v>8089147.04</v>
      </c>
      <c r="I35" s="19">
        <f>SUM(H35/H58)*100</f>
        <v>6.5829479084885305</v>
      </c>
      <c r="J35" s="21">
        <f>+[4]rdo!E36</f>
        <v>4219857.3899999997</v>
      </c>
      <c r="K35" s="19">
        <f>SUM(J35/J58)*100</f>
        <v>4.0280939452622953</v>
      </c>
      <c r="L35" s="21">
        <f>+[5]rdo!E36</f>
        <v>8748650.0500000007</v>
      </c>
      <c r="M35" s="19">
        <f>SUM(L35/L58)*100</f>
        <v>7.567037211663763</v>
      </c>
      <c r="N35" s="21">
        <f>+[6]rdo!E36</f>
        <v>6478859.1100000003</v>
      </c>
      <c r="O35" s="19">
        <f>SUM(N35/N58)*100</f>
        <v>5.1854913249215224</v>
      </c>
      <c r="P35" s="21">
        <f>+[7]rdo!E36</f>
        <v>2643952.86</v>
      </c>
      <c r="Q35" s="19">
        <f>SUM(P35/P58)*100</f>
        <v>2.6825658599933528</v>
      </c>
      <c r="R35" s="21">
        <f>+[8]rdo!E36</f>
        <v>6354127.1900000004</v>
      </c>
      <c r="S35" s="19">
        <f>SUM(R35/R58)*100</f>
        <v>5.8304928096229292</v>
      </c>
      <c r="T35" s="21">
        <f>+[9]rdo!E36</f>
        <v>7232715.3600000003</v>
      </c>
      <c r="U35" s="19">
        <f>SUM(T35/T58)*100</f>
        <v>6.5033261540614662</v>
      </c>
      <c r="V35" s="21">
        <f>+[10]rdo!E36</f>
        <v>5632409.3399999999</v>
      </c>
      <c r="W35" s="19">
        <f>SUM(V35/V58)*100</f>
        <v>4.6891005864050559</v>
      </c>
      <c r="X35" s="21">
        <f>+[11]rdo!E36</f>
        <v>8303613.4000000004</v>
      </c>
      <c r="Y35" s="19">
        <f>SUM(X35/X58)*100</f>
        <v>5.1623334716562637</v>
      </c>
      <c r="Z35" s="21">
        <f>+[12]rdo!E36</f>
        <v>4511641.9800000004</v>
      </c>
      <c r="AA35" s="19">
        <f>SUM(Z35/Z58)*100</f>
        <v>2.7126868518435026</v>
      </c>
      <c r="AB35" s="21">
        <v>71738033.719999999</v>
      </c>
      <c r="AC35" s="19">
        <f>SUM(AB35/AB58)*100</f>
        <v>5.0454981552546885</v>
      </c>
    </row>
    <row r="36" spans="1:29" s="11" customFormat="1">
      <c r="A36" s="16" t="s">
        <v>45</v>
      </c>
      <c r="B36" s="17"/>
      <c r="C36" s="17"/>
      <c r="D36" s="21">
        <f>+[1]rdo!E37</f>
        <v>1731259</v>
      </c>
      <c r="E36" s="19">
        <f>SUM(D36/D58)*100</f>
        <v>2.0068885911657368</v>
      </c>
      <c r="F36" s="21">
        <f>+[2]rdo!E37</f>
        <v>3227552.06</v>
      </c>
      <c r="G36" s="19">
        <f>SUM(F36/F58)*100</f>
        <v>3.1855690583335816</v>
      </c>
      <c r="H36" s="21">
        <f>+[3]rdo!E37</f>
        <v>6733041.5099999998</v>
      </c>
      <c r="I36" s="19">
        <f>SUM(H36/H58)*100</f>
        <v>5.4793492202387943</v>
      </c>
      <c r="J36" s="21">
        <f>+[4]rdo!E37</f>
        <v>3066757.92</v>
      </c>
      <c r="K36" s="19">
        <f>SUM(J36/J58)*100</f>
        <v>2.9273949016407856</v>
      </c>
      <c r="L36" s="21">
        <f>+[5]rdo!E37</f>
        <v>3972263.63</v>
      </c>
      <c r="M36" s="19">
        <f>SUM(L36/L58)*100</f>
        <v>3.4357605494516918</v>
      </c>
      <c r="N36" s="21">
        <f>+[6]rdo!E37</f>
        <v>4001528.62</v>
      </c>
      <c r="O36" s="19">
        <f>SUM(N36/N58)*100</f>
        <v>3.2027076979352911</v>
      </c>
      <c r="P36" s="21">
        <f>+[7]rdo!E37</f>
        <v>3221654.73</v>
      </c>
      <c r="Q36" s="19">
        <f>SUM(P36/P58)*100</f>
        <v>3.2687046437674021</v>
      </c>
      <c r="R36" s="21">
        <f>+[8]rdo!E37</f>
        <v>8715120.2699999996</v>
      </c>
      <c r="S36" s="19">
        <f>SUM(R36/R58)*100</f>
        <v>7.9969198836943685</v>
      </c>
      <c r="T36" s="21">
        <f>+[9]rdo!E37</f>
        <v>3092196.71</v>
      </c>
      <c r="U36" s="19">
        <f>SUM(T36/T58)*100</f>
        <v>2.780361556720492</v>
      </c>
      <c r="V36" s="21">
        <f>+[10]rdo!E37</f>
        <v>3877902.06</v>
      </c>
      <c r="W36" s="19">
        <f>SUM(V36/V58)*100</f>
        <v>3.2284359544733259</v>
      </c>
      <c r="X36" s="21">
        <f>+[11]rdo!E37</f>
        <v>3787906.03</v>
      </c>
      <c r="Y36" s="19">
        <f>SUM(X36/X58)*100</f>
        <v>2.3549306963348742</v>
      </c>
      <c r="Z36" s="21">
        <f>+[12]rdo!E37</f>
        <v>4346790.33</v>
      </c>
      <c r="AA36" s="19">
        <f>SUM(Z36/Z58)*100</f>
        <v>2.6135675277831947</v>
      </c>
      <c r="AB36" s="21">
        <v>49773972.870000005</v>
      </c>
      <c r="AC36" s="19">
        <f>SUM(AB36/AB58)*100</f>
        <v>3.5007160814510536</v>
      </c>
    </row>
    <row r="37" spans="1:29" s="11" customFormat="1">
      <c r="A37" s="16" t="s">
        <v>46</v>
      </c>
      <c r="B37" s="17"/>
      <c r="C37" s="17"/>
      <c r="D37" s="22">
        <f>+[1]rdo!E38</f>
        <v>2400440</v>
      </c>
      <c r="E37" s="23">
        <f>SUM(D37/D58)*100</f>
        <v>2.7826082924495301</v>
      </c>
      <c r="F37" s="22">
        <f>+[2]rdo!E38</f>
        <v>2885100.86</v>
      </c>
      <c r="G37" s="23">
        <f>SUM(F37/F58)*100</f>
        <v>2.8475723579149967</v>
      </c>
      <c r="H37" s="22">
        <f>+[3]rdo!E38</f>
        <v>9622068.2100000009</v>
      </c>
      <c r="I37" s="23">
        <f>SUM(H37/H58)*100</f>
        <v>7.8304391656049663</v>
      </c>
      <c r="J37" s="22">
        <f>+[4]rdo!E38</f>
        <v>2145239.36</v>
      </c>
      <c r="K37" s="23">
        <f>SUM(J37/J58)*100</f>
        <v>2.0477530111875089</v>
      </c>
      <c r="L37" s="22">
        <f>+[5]rdo!E38</f>
        <v>3767416.35</v>
      </c>
      <c r="M37" s="23">
        <f>SUM(L37/L58)*100</f>
        <v>3.2585804151899378</v>
      </c>
      <c r="N37" s="22">
        <f>+[6]rdo!E38</f>
        <v>2234426.5699999998</v>
      </c>
      <c r="O37" s="23">
        <f>SUM(N37/N58)*100</f>
        <v>1.7883703593778488</v>
      </c>
      <c r="P37" s="22">
        <f>+[7]rdo!E38</f>
        <v>811490.93</v>
      </c>
      <c r="Q37" s="23">
        <f>SUM(P37/P58)*100</f>
        <v>0.82334216220188439</v>
      </c>
      <c r="R37" s="22">
        <f>+[8]rdo!E38</f>
        <v>1927012.2</v>
      </c>
      <c r="S37" s="23">
        <f>SUM(R37/R58)*100</f>
        <v>1.7682099272167164</v>
      </c>
      <c r="T37" s="22">
        <f>+[9]rdo!E38</f>
        <v>2236385.64</v>
      </c>
      <c r="U37" s="23">
        <f>SUM(T37/T58)*100</f>
        <v>2.010855467037139</v>
      </c>
      <c r="V37" s="22">
        <f>+[10]rdo!E38</f>
        <v>4501734.8499999996</v>
      </c>
      <c r="W37" s="23">
        <f>SUM(V37/V58)*100</f>
        <v>3.7477900221248972</v>
      </c>
      <c r="X37" s="22">
        <f>+[11]rdo!E38</f>
        <v>2998091.59</v>
      </c>
      <c r="Y37" s="23">
        <f>SUM(X37/X58)*100</f>
        <v>1.8639052446912021</v>
      </c>
      <c r="Z37" s="22">
        <f>+[12]rdo!E38</f>
        <v>5509811.1200000001</v>
      </c>
      <c r="AA37" s="23">
        <f>SUM(Z37/Z58)*100</f>
        <v>3.3128497889730872</v>
      </c>
      <c r="AB37" s="22">
        <v>41039217.680000007</v>
      </c>
      <c r="AC37" s="23">
        <f>SUM(AB37/AB58)*100</f>
        <v>2.8863809942954712</v>
      </c>
    </row>
    <row r="38" spans="1:29" s="11" customFormat="1" ht="19.5" customHeight="1">
      <c r="A38" s="16"/>
      <c r="B38" s="24" t="s">
        <v>47</v>
      </c>
      <c r="C38" s="17"/>
      <c r="D38" s="25">
        <f>SUM(D33:D37)</f>
        <v>83266403</v>
      </c>
      <c r="E38" s="26">
        <f>SUM(D38/D58)*100</f>
        <v>96.523047220611403</v>
      </c>
      <c r="F38" s="25">
        <f>SUM(F33:F37)</f>
        <v>98854389.469999999</v>
      </c>
      <c r="G38" s="26">
        <f>SUM(F38/F58)*100</f>
        <v>97.568522063154262</v>
      </c>
      <c r="H38" s="25">
        <f>SUM(H33:H37)</f>
        <v>117734332.5</v>
      </c>
      <c r="I38" s="26">
        <f>SUM(H38/H58)*100</f>
        <v>95.812200477464458</v>
      </c>
      <c r="J38" s="25">
        <f>SUM(J33:J37)</f>
        <v>102610798.86</v>
      </c>
      <c r="K38" s="26">
        <f>SUM(J38/J58)*100</f>
        <v>97.947845011533261</v>
      </c>
      <c r="L38" s="25">
        <f>SUM(L33:L37)</f>
        <v>109405481.21999998</v>
      </c>
      <c r="M38" s="26">
        <f>SUM(L38/L58)*100</f>
        <v>94.628924784998205</v>
      </c>
      <c r="N38" s="25">
        <f t="shared" ref="N38:Z38" si="12">SUM(N33:N37)</f>
        <v>119434241.84999999</v>
      </c>
      <c r="O38" s="26">
        <f t="shared" si="12"/>
        <v>95.591710592353664</v>
      </c>
      <c r="P38" s="25">
        <f t="shared" si="12"/>
        <v>93889511.980000019</v>
      </c>
      <c r="Q38" s="26">
        <f t="shared" si="12"/>
        <v>95.260699711939992</v>
      </c>
      <c r="R38" s="25">
        <f t="shared" si="12"/>
        <v>106004598.14999999</v>
      </c>
      <c r="S38" s="26">
        <f t="shared" si="12"/>
        <v>97.268913388015278</v>
      </c>
      <c r="T38" s="25">
        <f t="shared" ref="T38:X38" si="13">SUM(T33:T37)</f>
        <v>108519866.84999999</v>
      </c>
      <c r="U38" s="26">
        <f t="shared" si="13"/>
        <v>97.576090471348635</v>
      </c>
      <c r="V38" s="25">
        <f t="shared" si="13"/>
        <v>114806681.23999999</v>
      </c>
      <c r="W38" s="26">
        <f t="shared" si="13"/>
        <v>95.579004264221751</v>
      </c>
      <c r="X38" s="25">
        <f t="shared" si="13"/>
        <v>154485468.70000002</v>
      </c>
      <c r="Y38" s="26">
        <f>SUM(X38/X58)*100</f>
        <v>96.04318837321064</v>
      </c>
      <c r="Z38" s="25">
        <f t="shared" si="12"/>
        <v>159358107.29000002</v>
      </c>
      <c r="AA38" s="26">
        <f>SUM(Z38/Z58)*100</f>
        <v>95.816255876812548</v>
      </c>
      <c r="AB38" s="25">
        <v>1368369881.1099999</v>
      </c>
      <c r="AC38" s="26">
        <f>SUM(AB38/AB58)*100</f>
        <v>96.240548462673729</v>
      </c>
    </row>
    <row r="39" spans="1:29" s="11" customFormat="1">
      <c r="A39" s="16" t="s">
        <v>48</v>
      </c>
      <c r="B39" s="17"/>
      <c r="C39" s="17"/>
      <c r="D39" s="21">
        <f>+[1]rdo!E40</f>
        <v>76927</v>
      </c>
      <c r="E39" s="19">
        <f>SUM(D39/D58)*100</f>
        <v>8.9174363080628982E-2</v>
      </c>
      <c r="F39" s="21">
        <f>+[2]rdo!E40</f>
        <v>109017.75</v>
      </c>
      <c r="G39" s="19">
        <f>SUM(F39/F58)*100</f>
        <v>0.10759968073424221</v>
      </c>
      <c r="H39" s="21">
        <f>+[3]rdo!E40</f>
        <v>86975.95</v>
      </c>
      <c r="I39" s="19">
        <f>SUM(H39/H58)*100</f>
        <v>7.0781028618970801E-2</v>
      </c>
      <c r="J39" s="21">
        <f>+[4]rdo!E40</f>
        <v>38600.17</v>
      </c>
      <c r="K39" s="19">
        <f>SUM(J39/J58)*100</f>
        <v>3.6846058217880985E-2</v>
      </c>
      <c r="L39" s="21">
        <f>+[5]rdo!E40</f>
        <v>117198.19</v>
      </c>
      <c r="M39" s="19">
        <f>SUM(L39/L58)*100</f>
        <v>0.10136913235769898</v>
      </c>
      <c r="N39" s="21">
        <f>+[6]rdo!E40</f>
        <v>150231.1</v>
      </c>
      <c r="O39" s="19">
        <f>SUM(N39/N58)*100</f>
        <v>0.12024062455394521</v>
      </c>
      <c r="P39" s="21">
        <f>+[7]rdo!E40</f>
        <v>140286.04</v>
      </c>
      <c r="Q39" s="19">
        <f>SUM(P39/P58)*100</f>
        <v>0.14233481512891344</v>
      </c>
      <c r="R39" s="21">
        <f>+[8]rdo!E40</f>
        <v>92540.12</v>
      </c>
      <c r="S39" s="19">
        <f>SUM(R39/R58)*100</f>
        <v>8.4914023299814193E-2</v>
      </c>
      <c r="T39" s="21">
        <f>+[9]rdo!E40</f>
        <v>150620.46</v>
      </c>
      <c r="U39" s="19">
        <f>SUM(T39/T58)*100</f>
        <v>0.13543101423180695</v>
      </c>
      <c r="V39" s="21">
        <f>+[10]rdo!E40</f>
        <v>167100.47</v>
      </c>
      <c r="W39" s="19">
        <f>SUM(V39/V58)*100</f>
        <v>0.13911469578408883</v>
      </c>
      <c r="X39" s="21">
        <f>+[11]rdo!E40</f>
        <v>193121.45</v>
      </c>
      <c r="Y39" s="19">
        <f>SUM(X39/X58)*100</f>
        <v>0.12006307102758319</v>
      </c>
      <c r="Z39" s="21">
        <f>+[12]rdo!E40</f>
        <v>210604.23</v>
      </c>
      <c r="AA39" s="19">
        <f>SUM(Z39/Z58)*100</f>
        <v>0.12662869265695254</v>
      </c>
      <c r="AB39" s="21">
        <v>1533222.93</v>
      </c>
      <c r="AC39" s="19">
        <f>SUM(AB39/AB58)*100</f>
        <v>0.10783503622503789</v>
      </c>
    </row>
    <row r="40" spans="1:29" s="11" customFormat="1">
      <c r="A40" s="16" t="s">
        <v>49</v>
      </c>
      <c r="B40" s="17"/>
      <c r="C40" s="17"/>
      <c r="D40" s="21">
        <f>+[1]rdo!E41</f>
        <v>71548</v>
      </c>
      <c r="E40" s="19">
        <f>SUM(D40/D58)*100</f>
        <v>8.2938985397751658E-2</v>
      </c>
      <c r="F40" s="21">
        <f>+[2]rdo!E41</f>
        <v>44314.47</v>
      </c>
      <c r="G40" s="19">
        <f>SUM(F40/F58)*100</f>
        <v>4.373804104292333E-2</v>
      </c>
      <c r="H40" s="21">
        <f>+[3]rdo!E41</f>
        <v>165376.13</v>
      </c>
      <c r="I40" s="19">
        <f>SUM(H40/H58)*100</f>
        <v>0.13458309556175743</v>
      </c>
      <c r="J40" s="21">
        <f>+[4]rdo!E41</f>
        <v>125052.48</v>
      </c>
      <c r="K40" s="19">
        <f>SUM(J40/J58)*100</f>
        <v>0.11936970636062996</v>
      </c>
      <c r="L40" s="21">
        <f>+[5]rdo!E41</f>
        <v>256946.22</v>
      </c>
      <c r="M40" s="19">
        <f>SUM(L40/L58)*100</f>
        <v>0.22224247135549141</v>
      </c>
      <c r="N40" s="21">
        <f>+[6]rdo!E41</f>
        <v>173965.22</v>
      </c>
      <c r="O40" s="19">
        <f>SUM(N40/N58)*100</f>
        <v>0.13923672730522829</v>
      </c>
      <c r="P40" s="21">
        <f>+[7]rdo!E41</f>
        <v>78421.649999999994</v>
      </c>
      <c r="Q40" s="19">
        <f>SUM(P40/P58)*100</f>
        <v>7.9566940907693687E-2</v>
      </c>
      <c r="R40" s="21">
        <f>+[8]rdo!E41</f>
        <v>114410.79</v>
      </c>
      <c r="S40" s="19">
        <f>SUM(R40/R58)*100</f>
        <v>0.10498236319350081</v>
      </c>
      <c r="T40" s="21">
        <f>+[9]rdo!E41</f>
        <v>134863.24</v>
      </c>
      <c r="U40" s="19">
        <f>SUM(T40/T58)*100</f>
        <v>0.12126284420979458</v>
      </c>
      <c r="V40" s="21">
        <f>+[10]rdo!E41</f>
        <v>99827.57</v>
      </c>
      <c r="W40" s="19">
        <f>SUM(V40/V58)*100</f>
        <v>8.3108575525938574E-2</v>
      </c>
      <c r="X40" s="21">
        <f>+[11]rdo!E41</f>
        <v>61985.04</v>
      </c>
      <c r="Y40" s="19">
        <f>SUM(X40/X58)*100</f>
        <v>3.8535927832809791E-2</v>
      </c>
      <c r="Z40" s="21">
        <f>+[12]rdo!E41</f>
        <v>89722.58</v>
      </c>
      <c r="AA40" s="19">
        <f>SUM(Z40/Z58)*100</f>
        <v>5.3946936427672121E-2</v>
      </c>
      <c r="AB40" s="21">
        <v>1416433.3900000001</v>
      </c>
      <c r="AC40" s="19">
        <f>SUM(AB40/AB58)*100</f>
        <v>9.9620963744002464E-2</v>
      </c>
    </row>
    <row r="41" spans="1:29" s="11" customFormat="1">
      <c r="A41" s="16" t="s">
        <v>50</v>
      </c>
      <c r="B41" s="17"/>
      <c r="C41" s="17"/>
      <c r="D41" s="21">
        <f>+[1]rdo!E42</f>
        <v>218572</v>
      </c>
      <c r="E41" s="19">
        <f>SUM(D41/D58)*100</f>
        <v>0.25337032364786405</v>
      </c>
      <c r="F41" s="21">
        <f>+[2]rdo!E42</f>
        <v>161894.1</v>
      </c>
      <c r="G41" s="19">
        <f>SUM(F41/F58)*100</f>
        <v>0.15978823148301524</v>
      </c>
      <c r="H41" s="21">
        <f>+[3]rdo!E42</f>
        <v>545623.17000000004</v>
      </c>
      <c r="I41" s="19">
        <f>SUM(H41/H58)*100</f>
        <v>0.44402813893890869</v>
      </c>
      <c r="J41" s="21">
        <f>+[4]rdo!E42</f>
        <v>127145.85</v>
      </c>
      <c r="K41" s="19">
        <f>SUM(J41/J58)*100</f>
        <v>0.12136794711686408</v>
      </c>
      <c r="L41" s="21">
        <f>+[5]rdo!E42</f>
        <v>428360.44</v>
      </c>
      <c r="M41" s="19">
        <f>SUM(L41/L58)*100</f>
        <v>0.37050509175237406</v>
      </c>
      <c r="N41" s="21">
        <f>+[6]rdo!E42</f>
        <v>517305.08</v>
      </c>
      <c r="O41" s="19">
        <f>SUM(N41/N58)*100</f>
        <v>0.41403601454112093</v>
      </c>
      <c r="P41" s="21">
        <f>+[7]rdo!E42</f>
        <v>194609.47</v>
      </c>
      <c r="Q41" s="19">
        <f>SUM(P41/P58)*100</f>
        <v>0.19745159913834492</v>
      </c>
      <c r="R41" s="21">
        <f>+[8]rdo!E42</f>
        <v>512869.95</v>
      </c>
      <c r="S41" s="19">
        <f>SUM(R41/R58)*100</f>
        <v>0.47060508333114914</v>
      </c>
      <c r="T41" s="21">
        <f>+[9]rdo!E42</f>
        <v>292998.55</v>
      </c>
      <c r="U41" s="19">
        <f>SUM(T41/T58)*100</f>
        <v>0.26345086713285032</v>
      </c>
      <c r="V41" s="21">
        <f>+[10]rdo!E42</f>
        <v>309582</v>
      </c>
      <c r="W41" s="19">
        <f>SUM(V41/V58)*100</f>
        <v>0.25773360033176324</v>
      </c>
      <c r="X41" s="21">
        <f>+[11]rdo!E42</f>
        <v>243669.64</v>
      </c>
      <c r="Y41" s="19">
        <f>SUM(X41/X58)*100</f>
        <v>0.15148874086532399</v>
      </c>
      <c r="Z41" s="21">
        <f>+[12]rdo!E42</f>
        <v>487164.23</v>
      </c>
      <c r="AA41" s="19">
        <f>SUM(Z41/Z58)*100</f>
        <v>0.29291420003354607</v>
      </c>
      <c r="AB41" s="21">
        <v>4039794.4800000004</v>
      </c>
      <c r="AC41" s="19">
        <f>SUM(AB41/AB58)*100</f>
        <v>0.28412788223334756</v>
      </c>
    </row>
    <row r="42" spans="1:29" s="11" customFormat="1">
      <c r="A42" s="16" t="s">
        <v>51</v>
      </c>
      <c r="B42" s="17"/>
      <c r="C42" s="17"/>
      <c r="D42" s="21">
        <f>+[1]rdo!E43</f>
        <v>0</v>
      </c>
      <c r="E42" s="19">
        <f>SUM(D42/D58)*100</f>
        <v>0</v>
      </c>
      <c r="F42" s="21">
        <f>+[2]rdo!E43</f>
        <v>2582.23</v>
      </c>
      <c r="G42" s="19">
        <f>SUM(F42/F58)*100</f>
        <v>2.5486411486421458E-3</v>
      </c>
      <c r="H42" s="21">
        <f>+[3]rdo!E43</f>
        <v>1705.07</v>
      </c>
      <c r="I42" s="19">
        <f>SUM(H42/H58)*100</f>
        <v>1.3875859759778255E-3</v>
      </c>
      <c r="J42" s="21">
        <f>+[4]rdo!E43</f>
        <v>2586.4499999999998</v>
      </c>
      <c r="K42" s="19">
        <f>SUM(J42/J58)*100</f>
        <v>2.4689136674174825E-3</v>
      </c>
      <c r="L42" s="21">
        <f>+[5]rdo!E43</f>
        <v>36500.120000000003</v>
      </c>
      <c r="M42" s="19">
        <f>SUM(L42/L58)*100</f>
        <v>3.1570329672769654E-2</v>
      </c>
      <c r="N42" s="21">
        <f>+[6]rdo!E43</f>
        <v>30419.71</v>
      </c>
      <c r="O42" s="19">
        <f>SUM(N42/N58)*100</f>
        <v>2.4347055497496141E-2</v>
      </c>
      <c r="P42" s="21">
        <f>+[7]rdo!E43</f>
        <v>755.45</v>
      </c>
      <c r="Q42" s="19">
        <f>SUM(P42/P58)*100</f>
        <v>7.6648279535966417E-4</v>
      </c>
      <c r="R42" s="21">
        <f>+[8]rdo!E43</f>
        <v>115323.01</v>
      </c>
      <c r="S42" s="19">
        <f>SUM(R42/R58)*100</f>
        <v>0.1058194084700204</v>
      </c>
      <c r="T42" s="21">
        <f>+[9]rdo!E43</f>
        <v>160304.45000000001</v>
      </c>
      <c r="U42" s="19">
        <f>SUM(T42/T58)*100</f>
        <v>0.14413841419267998</v>
      </c>
      <c r="V42" s="21">
        <f>+[10]rdo!E43</f>
        <v>41840.910000000003</v>
      </c>
      <c r="W42" s="19">
        <f>SUM(V42/V58)*100</f>
        <v>3.4833447601789753E-2</v>
      </c>
      <c r="X42" s="21">
        <f>+[11]rdo!E43</f>
        <v>42262</v>
      </c>
      <c r="Y42" s="19">
        <f>SUM(X42/X58)*100</f>
        <v>2.6274168445647651E-2</v>
      </c>
      <c r="Z42" s="21">
        <f>+[12]rdo!E43</f>
        <v>24320.26</v>
      </c>
      <c r="AA42" s="19">
        <f>SUM(Z42/Z58)*100</f>
        <v>1.4622891139827421E-2</v>
      </c>
      <c r="AB42" s="21">
        <v>458599.66000000003</v>
      </c>
      <c r="AC42" s="19">
        <f>SUM(AB42/AB58)*100</f>
        <v>3.2254351263120005E-2</v>
      </c>
    </row>
    <row r="43" spans="1:29" s="11" customFormat="1">
      <c r="A43" s="16" t="s">
        <v>52</v>
      </c>
      <c r="B43" s="17"/>
      <c r="C43" s="17"/>
      <c r="D43" s="21">
        <f>+[1]rdo!E44</f>
        <v>11966</v>
      </c>
      <c r="E43" s="19">
        <f>SUM(D43/D58)*100</f>
        <v>1.387107814711098E-2</v>
      </c>
      <c r="F43" s="21">
        <f>+[2]rdo!E44</f>
        <v>238532.55</v>
      </c>
      <c r="G43" s="19">
        <f>SUM(F43/F58)*100</f>
        <v>0.23542979216434634</v>
      </c>
      <c r="H43" s="21">
        <f>+[3]rdo!E44</f>
        <v>123774.15</v>
      </c>
      <c r="I43" s="19">
        <f>SUM(H43/H58)*100</f>
        <v>0.1007274039943086</v>
      </c>
      <c r="J43" s="21">
        <f>+[4]rdo!E44</f>
        <v>561.88</v>
      </c>
      <c r="K43" s="19">
        <f>SUM(J43/J58)*100</f>
        <v>5.3634642519613171E-4</v>
      </c>
      <c r="L43" s="21">
        <f>+[5]rdo!E44</f>
        <v>26157.73</v>
      </c>
      <c r="M43" s="19">
        <f>SUM(L43/L58)*100</f>
        <v>2.2624806701766923E-2</v>
      </c>
      <c r="N43" s="21">
        <f>+[6]rdo!E44</f>
        <v>8835.01</v>
      </c>
      <c r="O43" s="19">
        <f>SUM(N43/N58)*100</f>
        <v>7.0712863071651054E-3</v>
      </c>
      <c r="P43" s="21">
        <f>+[7]rdo!E44</f>
        <v>435</v>
      </c>
      <c r="Q43" s="19">
        <f>SUM(P43/P58)*100</f>
        <v>4.4135285721285837E-4</v>
      </c>
      <c r="R43" s="21">
        <f>+[8]rdo!E44</f>
        <v>20534.900000000001</v>
      </c>
      <c r="S43" s="19">
        <f>SUM(R43/R58)*100</f>
        <v>1.8842648756662028E-2</v>
      </c>
      <c r="T43" s="21">
        <f>+[9]rdo!E44</f>
        <v>17564.490000000002</v>
      </c>
      <c r="U43" s="19">
        <f>SUM(T43/T58)*100</f>
        <v>1.5793184373254675E-2</v>
      </c>
      <c r="V43" s="21">
        <f>+[10]rdo!E44</f>
        <v>18103.849999999999</v>
      </c>
      <c r="W43" s="19">
        <f>SUM(V43/V58)*100</f>
        <v>1.507184022445165E-2</v>
      </c>
      <c r="X43" s="21">
        <f>+[11]rdo!E44</f>
        <v>69877.210000000006</v>
      </c>
      <c r="Y43" s="19">
        <f>SUM(X43/X58)*100</f>
        <v>4.3442468081299861E-2</v>
      </c>
      <c r="Z43" s="21">
        <f>+[12]rdo!E44</f>
        <v>146799.17000000001</v>
      </c>
      <c r="AA43" s="19">
        <f>SUM(Z43/Z58)*100</f>
        <v>8.8265021933442309E-2</v>
      </c>
      <c r="AB43" s="21">
        <v>683141.94</v>
      </c>
      <c r="AC43" s="19">
        <f>SUM(AB43/AB58)*100</f>
        <v>4.8046917643439269E-2</v>
      </c>
    </row>
    <row r="44" spans="1:29" s="11" customFormat="1">
      <c r="A44" s="16" t="s">
        <v>53</v>
      </c>
      <c r="B44" s="17"/>
      <c r="C44" s="17"/>
      <c r="D44" s="21">
        <f>+[1]rdo!E45</f>
        <v>0</v>
      </c>
      <c r="E44" s="19">
        <f>SUM(D44/D58)*100</f>
        <v>0</v>
      </c>
      <c r="F44" s="21">
        <f>+[2]rdo!E45</f>
        <v>0</v>
      </c>
      <c r="G44" s="19">
        <f>SUM(F44/F58)*100</f>
        <v>0</v>
      </c>
      <c r="H44" s="21">
        <f>+[3]rdo!E45</f>
        <v>0</v>
      </c>
      <c r="I44" s="19">
        <f>SUM(H44/H58)*100</f>
        <v>0</v>
      </c>
      <c r="J44" s="21">
        <f>+[4]rdo!E45</f>
        <v>0</v>
      </c>
      <c r="K44" s="19">
        <f>SUM(J44/J58)*100</f>
        <v>0</v>
      </c>
      <c r="L44" s="21">
        <f>+[5]rdo!E45</f>
        <v>0</v>
      </c>
      <c r="M44" s="19">
        <f>SUM(L44/L58)*100</f>
        <v>0</v>
      </c>
      <c r="N44" s="21">
        <f>+[6]rdo!E45</f>
        <v>0</v>
      </c>
      <c r="O44" s="19">
        <f>SUM(N44/N58)*100</f>
        <v>0</v>
      </c>
      <c r="P44" s="21">
        <f>+[7]rdo!E45</f>
        <v>0</v>
      </c>
      <c r="Q44" s="19">
        <f>SUM(P44/P58)*100</f>
        <v>0</v>
      </c>
      <c r="R44" s="21">
        <f>+[8]rdo!E45</f>
        <v>0</v>
      </c>
      <c r="S44" s="19">
        <f>SUM(R44/R58)*100</f>
        <v>0</v>
      </c>
      <c r="T44" s="21">
        <f>+[9]rdo!E45</f>
        <v>0</v>
      </c>
      <c r="U44" s="19">
        <f>SUM(T44/T58)*100</f>
        <v>0</v>
      </c>
      <c r="V44" s="21">
        <f>+[10]rdo!E45</f>
        <v>0</v>
      </c>
      <c r="W44" s="19">
        <f>SUM(V44/V58)*100</f>
        <v>0</v>
      </c>
      <c r="X44" s="21">
        <f>+[11]rdo!E45</f>
        <v>0</v>
      </c>
      <c r="Y44" s="19">
        <f>SUM(X44/X58)*100</f>
        <v>0</v>
      </c>
      <c r="Z44" s="21">
        <f>+[12]rdo!E45</f>
        <v>0</v>
      </c>
      <c r="AA44" s="19">
        <f>SUM(Z44/Z58)*100</f>
        <v>0</v>
      </c>
      <c r="AB44" s="21">
        <v>0</v>
      </c>
      <c r="AC44" s="19">
        <f>SUM(AB44/AB58)*100</f>
        <v>0</v>
      </c>
    </row>
    <row r="45" spans="1:29" s="11" customFormat="1">
      <c r="A45" s="16" t="s">
        <v>54</v>
      </c>
      <c r="B45" s="17"/>
      <c r="C45" s="17"/>
      <c r="D45" s="21">
        <f>+[1]rdo!E46</f>
        <v>20350</v>
      </c>
      <c r="E45" s="19">
        <f>SUM(D45/D58)*100</f>
        <v>2.3589874669372256E-2</v>
      </c>
      <c r="F45" s="21">
        <f>+[2]rdo!E46</f>
        <v>33552.47</v>
      </c>
      <c r="G45" s="19">
        <f>SUM(F45/F58)*100</f>
        <v>3.3116029819412349E-2</v>
      </c>
      <c r="H45" s="21">
        <f>+[3]rdo!E46</f>
        <v>24180.95</v>
      </c>
      <c r="I45" s="19">
        <f>SUM(H45/H58)*100</f>
        <v>1.9678457251503457E-2</v>
      </c>
      <c r="J45" s="21">
        <f>+[4]rdo!E46</f>
        <v>7183.87</v>
      </c>
      <c r="K45" s="19">
        <f>SUM(J45/J58)*100</f>
        <v>6.8574126033561162E-3</v>
      </c>
      <c r="L45" s="21">
        <f>+[5]rdo!E46</f>
        <v>21681.22</v>
      </c>
      <c r="M45" s="19">
        <f>SUM(L45/L58)*100</f>
        <v>1.8752904459159229E-2</v>
      </c>
      <c r="N45" s="21">
        <f>+[6]rdo!E46</f>
        <v>11950.86</v>
      </c>
      <c r="O45" s="19">
        <f>SUM(N45/N58)*100</f>
        <v>9.5651224703590786E-3</v>
      </c>
      <c r="P45" s="21">
        <f>+[7]rdo!E46</f>
        <v>56192.63</v>
      </c>
      <c r="Q45" s="19">
        <f>SUM(P45/P58)*100</f>
        <v>5.7013282309896517E-2</v>
      </c>
      <c r="R45" s="21">
        <f>+[8]rdo!E46</f>
        <v>14743.19</v>
      </c>
      <c r="S45" s="19">
        <f>SUM(R45/R58)*100</f>
        <v>1.3528225154382637E-2</v>
      </c>
      <c r="T45" s="21">
        <f>+[9]rdo!E46</f>
        <v>7956.02</v>
      </c>
      <c r="U45" s="19">
        <f>SUM(T45/T58)*100</f>
        <v>7.153688535067153E-3</v>
      </c>
      <c r="V45" s="21">
        <f>+[10]rdo!E46</f>
        <v>4375.2</v>
      </c>
      <c r="W45" s="19">
        <f>SUM(V45/V58)*100</f>
        <v>3.642447067890027E-3</v>
      </c>
      <c r="X45" s="21">
        <f>+[11]rdo!E46</f>
        <v>27062.560000000001</v>
      </c>
      <c r="Y45" s="19">
        <f>SUM(X45/X58)*100</f>
        <v>1.6824718660036115E-2</v>
      </c>
      <c r="Z45" s="21">
        <f>+[12]rdo!E46</f>
        <v>76348.03</v>
      </c>
      <c r="AA45" s="19">
        <f>SUM(Z45/Z58)*100</f>
        <v>4.5905304113947727E-2</v>
      </c>
      <c r="AB45" s="21">
        <v>305577.00000000006</v>
      </c>
      <c r="AC45" s="19">
        <f>SUM(AB45/AB58)*100</f>
        <v>2.1491921507160349E-2</v>
      </c>
    </row>
    <row r="46" spans="1:29" s="11" customFormat="1">
      <c r="A46" s="16" t="s">
        <v>55</v>
      </c>
      <c r="B46" s="17"/>
      <c r="C46" s="17"/>
      <c r="D46" s="22">
        <f>+[1]rdo!E47</f>
        <v>1270</v>
      </c>
      <c r="E46" s="23">
        <f>SUM(D46/D58)*100</f>
        <v>1.4721936525849025E-3</v>
      </c>
      <c r="F46" s="22">
        <f>+[2]rdo!E47</f>
        <v>2085</v>
      </c>
      <c r="G46" s="23">
        <f>SUM(F46/F58)*100</f>
        <v>2.057878963112842E-3</v>
      </c>
      <c r="H46" s="22">
        <f>+[3]rdo!E47</f>
        <v>2442.85</v>
      </c>
      <c r="I46" s="23">
        <f>SUM(H46/H58)*100</f>
        <v>1.9879913442952084E-3</v>
      </c>
      <c r="J46" s="22">
        <f>+[4]rdo!E47</f>
        <v>0</v>
      </c>
      <c r="K46" s="23">
        <f>SUM(J46/J58)*100</f>
        <v>0</v>
      </c>
      <c r="L46" s="22">
        <f>+[5]rdo!E47</f>
        <v>1820</v>
      </c>
      <c r="M46" s="23">
        <f>SUM(L46/L58)*100</f>
        <v>1.5741866055355646E-3</v>
      </c>
      <c r="N46" s="22">
        <f>+[6]rdo!E47</f>
        <v>28900.68</v>
      </c>
      <c r="O46" s="23">
        <f>SUM(N46/N58)*100</f>
        <v>2.3131267848226587E-2</v>
      </c>
      <c r="P46" s="22">
        <f>+[7]rdo!E47</f>
        <v>3697.58</v>
      </c>
      <c r="Q46" s="23">
        <f>SUM(P46/P58)*100</f>
        <v>3.7515804546508526E-3</v>
      </c>
      <c r="R46" s="22">
        <f>+[8]rdo!E47</f>
        <v>10248.59</v>
      </c>
      <c r="S46" s="23">
        <f>SUM(R46/R58)*100</f>
        <v>9.4040186035013011E-3</v>
      </c>
      <c r="T46" s="22">
        <f>+[9]rdo!E47</f>
        <v>25691.02</v>
      </c>
      <c r="U46" s="23">
        <f>SUM(T46/T58)*100</f>
        <v>2.3100187685322678E-2</v>
      </c>
      <c r="V46" s="22">
        <f>+[10]rdo!E47</f>
        <v>11378.77</v>
      </c>
      <c r="W46" s="23">
        <f>SUM(V46/V58)*100</f>
        <v>9.4730680706470571E-3</v>
      </c>
      <c r="X46" s="22">
        <f>+[11]rdo!E47</f>
        <v>81126.11</v>
      </c>
      <c r="Y46" s="23">
        <f>SUM(X46/X58)*100</f>
        <v>5.0435878081494967E-2</v>
      </c>
      <c r="Z46" s="22">
        <f>+[12]rdo!E47</f>
        <v>7694.52</v>
      </c>
      <c r="AA46" s="23">
        <f>SUM(Z46/Z58)*100</f>
        <v>4.6264360797633299E-3</v>
      </c>
      <c r="AB46" s="22">
        <v>176355.12</v>
      </c>
      <c r="AC46" s="23">
        <f>SUM(AB46/AB58)*100</f>
        <v>1.2403454436773199E-2</v>
      </c>
    </row>
    <row r="47" spans="1:29" s="11" customFormat="1" ht="20.25" customHeight="1">
      <c r="A47" s="16"/>
      <c r="B47" s="24" t="s">
        <v>56</v>
      </c>
      <c r="C47" s="17"/>
      <c r="D47" s="50">
        <f>SUM(D39:D46)</f>
        <v>400633</v>
      </c>
      <c r="E47" s="51">
        <f>SUM(D47/D58)*100</f>
        <v>0.46441681859531275</v>
      </c>
      <c r="F47" s="50">
        <f>SUM(F39:F46)</f>
        <v>591978.56999999995</v>
      </c>
      <c r="G47" s="51">
        <f>SUM(F47/F58)*100</f>
        <v>0.58427829535569442</v>
      </c>
      <c r="H47" s="50">
        <f>SUM(H39:H46)</f>
        <v>950078.2699999999</v>
      </c>
      <c r="I47" s="51">
        <f>SUM(H47/H58)*100</f>
        <v>0.77317370168572197</v>
      </c>
      <c r="J47" s="50">
        <f>SUM(J39:J46)</f>
        <v>301130.7</v>
      </c>
      <c r="K47" s="51">
        <f>SUM(J47/J58)*100</f>
        <v>0.28744638439134479</v>
      </c>
      <c r="L47" s="50">
        <f>SUM(L39:L46)</f>
        <v>888663.92</v>
      </c>
      <c r="M47" s="51">
        <f>SUM(L47/L58)*100</f>
        <v>0.76863892290479585</v>
      </c>
      <c r="N47" s="50">
        <f>SUM(N39:N46)</f>
        <v>921607.66</v>
      </c>
      <c r="O47" s="51">
        <f>SUM(N47/N58)*100</f>
        <v>0.73762809852354139</v>
      </c>
      <c r="P47" s="50">
        <f>SUM(P39:P46)</f>
        <v>474397.82000000007</v>
      </c>
      <c r="Q47" s="51">
        <f>SUM(P47/P58)*100</f>
        <v>0.48132605359207209</v>
      </c>
      <c r="R47" s="50">
        <f>SUM(R39:R46)</f>
        <v>880670.54999999993</v>
      </c>
      <c r="S47" s="51">
        <f>SUM(R47/R58)*100</f>
        <v>0.8080957708090305</v>
      </c>
      <c r="T47" s="50">
        <f>SUM(T39:T46)</f>
        <v>789998.23</v>
      </c>
      <c r="U47" s="51">
        <f>SUM(T47/T58)*100</f>
        <v>0.71033020036077632</v>
      </c>
      <c r="V47" s="50">
        <f>SUM(V39:V46)</f>
        <v>652208.77</v>
      </c>
      <c r="W47" s="51">
        <f>SUM(V47/V58)*100</f>
        <v>0.54297767460656909</v>
      </c>
      <c r="X47" s="50">
        <f>SUM(X39:X46)</f>
        <v>719104.01</v>
      </c>
      <c r="Y47" s="51">
        <f>SUM(X47/X58)*100</f>
        <v>0.44706497299419551</v>
      </c>
      <c r="Z47" s="50">
        <f>SUM(Z39:Z46)</f>
        <v>1042653.0200000001</v>
      </c>
      <c r="AA47" s="51">
        <f>SUM(Z47/Z58)*100</f>
        <v>0.62690948238515154</v>
      </c>
      <c r="AB47" s="50">
        <v>8613124.5199999996</v>
      </c>
      <c r="AC47" s="51">
        <f>SUM(AB47/AB58)*100</f>
        <v>0.60578052705288066</v>
      </c>
    </row>
    <row r="48" spans="1:29" s="11" customFormat="1" ht="22.5" customHeight="1">
      <c r="A48" s="16"/>
      <c r="B48" s="24"/>
      <c r="C48" s="24" t="s">
        <v>57</v>
      </c>
      <c r="D48" s="27">
        <f>SUM(D47,D38)</f>
        <v>83667036</v>
      </c>
      <c r="E48" s="52">
        <f>SUM(D48/D58)*100</f>
        <v>96.987464039206714</v>
      </c>
      <c r="F48" s="27">
        <f>SUM(F47,F38)</f>
        <v>99446368.039999992</v>
      </c>
      <c r="G48" s="52">
        <f>SUM(F48/F58)*100</f>
        <v>98.15280035850995</v>
      </c>
      <c r="H48" s="27">
        <f>SUM(H47,H38)</f>
        <v>118684410.77</v>
      </c>
      <c r="I48" s="52">
        <f>SUM(H48/H58)*100</f>
        <v>96.585374179150179</v>
      </c>
      <c r="J48" s="27">
        <f>SUM(J47,J38)</f>
        <v>102911929.56</v>
      </c>
      <c r="K48" s="52">
        <f>SUM(J48/J58)*100</f>
        <v>98.235291395924605</v>
      </c>
      <c r="L48" s="27">
        <f>SUM(L47,L38)</f>
        <v>110294145.13999999</v>
      </c>
      <c r="M48" s="52">
        <f>SUM(L48/L58)*100</f>
        <v>95.397563707903004</v>
      </c>
      <c r="N48" s="27">
        <f>SUM(N47,N38)</f>
        <v>120355849.50999999</v>
      </c>
      <c r="O48" s="52">
        <f>SUM(N48/N58)*100</f>
        <v>96.329338690877194</v>
      </c>
      <c r="P48" s="27">
        <f>SUM(P47,P38)</f>
        <v>94363909.800000012</v>
      </c>
      <c r="Q48" s="52">
        <f>SUM(P48/P58)*100</f>
        <v>95.742025765532077</v>
      </c>
      <c r="R48" s="27">
        <f>SUM(R47,R38)</f>
        <v>106885268.69999999</v>
      </c>
      <c r="S48" s="52">
        <f>SUM(R48/R58)*100</f>
        <v>98.077009158824296</v>
      </c>
      <c r="T48" s="27">
        <f>SUM(T47,T38)</f>
        <v>109309865.08</v>
      </c>
      <c r="U48" s="52">
        <f>SUM(T48/T58)*100</f>
        <v>98.286420671709379</v>
      </c>
      <c r="V48" s="27">
        <f>SUM(V47,V38)</f>
        <v>115458890.00999999</v>
      </c>
      <c r="W48" s="52">
        <f>SUM(V48/V58)*100</f>
        <v>96.121981938828299</v>
      </c>
      <c r="X48" s="27">
        <f>SUM(X47,X38)</f>
        <v>155204572.71000001</v>
      </c>
      <c r="Y48" s="52">
        <f>SUM(X48/X58)*100</f>
        <v>96.490253346204824</v>
      </c>
      <c r="Z48" s="27">
        <f>SUM(Z47,Z38)</f>
        <v>160400760.31000003</v>
      </c>
      <c r="AA48" s="52">
        <f>SUM(Z48/Z58)*100</f>
        <v>96.443165359197707</v>
      </c>
      <c r="AB48" s="27">
        <v>1376983005.6299999</v>
      </c>
      <c r="AC48" s="52">
        <f>SUM(AB48/AB58)*100</f>
        <v>96.846328989726615</v>
      </c>
    </row>
    <row r="49" spans="1:29" s="11" customFormat="1">
      <c r="A49" s="16"/>
      <c r="B49" s="24"/>
      <c r="C49" s="17"/>
      <c r="D49" s="50"/>
      <c r="E49" s="51"/>
      <c r="F49" s="50"/>
      <c r="G49" s="51"/>
      <c r="H49" s="50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0"/>
      <c r="AA49" s="51"/>
      <c r="AB49" s="50"/>
      <c r="AC49" s="51"/>
    </row>
    <row r="50" spans="1:29" s="54" customFormat="1" ht="22.5" customHeight="1">
      <c r="A50" s="16"/>
      <c r="B50" s="53" t="s">
        <v>58</v>
      </c>
      <c r="C50" s="17"/>
      <c r="D50" s="50"/>
      <c r="E50" s="51"/>
      <c r="F50" s="50"/>
      <c r="G50" s="51"/>
      <c r="H50" s="50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0"/>
      <c r="AA50" s="51"/>
      <c r="AB50" s="50"/>
      <c r="AC50" s="51"/>
    </row>
    <row r="51" spans="1:29" s="54" customFormat="1">
      <c r="A51" s="16" t="s">
        <v>42</v>
      </c>
      <c r="B51" s="24"/>
      <c r="C51" s="17"/>
      <c r="D51" s="55">
        <f>+[1]rdo!E52</f>
        <v>77210</v>
      </c>
      <c r="E51" s="19">
        <f>SUM(D51/D58)*100</f>
        <v>8.9502418831559308E-2</v>
      </c>
      <c r="F51" s="56">
        <f>+[2]rdo!E52</f>
        <v>0</v>
      </c>
      <c r="G51" s="19">
        <f>SUM(F51/F58)*100</f>
        <v>0</v>
      </c>
      <c r="H51" s="56">
        <f>+[3]rdo!E52</f>
        <v>336500</v>
      </c>
      <c r="I51" s="19">
        <f>SUM(H51/H58)*100</f>
        <v>0.27384370196914981</v>
      </c>
      <c r="J51" s="21">
        <f>+[4]rdo!E52</f>
        <v>0</v>
      </c>
      <c r="K51" s="19">
        <f>SUM(J51/J58)*100</f>
        <v>0</v>
      </c>
      <c r="L51" s="21">
        <f>+[5]rdo!E52</f>
        <v>100400</v>
      </c>
      <c r="M51" s="19">
        <f>SUM(L51/L58)*100</f>
        <v>8.6839744613060807E-2</v>
      </c>
      <c r="N51" s="21">
        <f>+[6]rdo!E52</f>
        <v>76800</v>
      </c>
      <c r="O51" s="19">
        <f>SUM(N51/N58)*100</f>
        <v>6.1468497306769315E-2</v>
      </c>
      <c r="P51" s="21">
        <f>+[7]rdo!E52</f>
        <v>53200</v>
      </c>
      <c r="Q51" s="19">
        <f>SUM(P51/P58)*100</f>
        <v>5.3976947134997851E-2</v>
      </c>
      <c r="R51" s="21">
        <f>+[8]rdo!E52</f>
        <v>150150</v>
      </c>
      <c r="S51" s="19">
        <f>SUM(R51/R58)*100</f>
        <v>0.13777635687599177</v>
      </c>
      <c r="T51" s="21">
        <f>+[9]rdo!E52</f>
        <v>25200</v>
      </c>
      <c r="U51" s="19">
        <f>SUM(T51/T58)*100</f>
        <v>2.2658685006283576E-2</v>
      </c>
      <c r="V51" s="21">
        <f>+[10]rdo!E52</f>
        <v>356632</v>
      </c>
      <c r="W51" s="19">
        <f>SUM(V51/V58)*100</f>
        <v>0.29690372616469102</v>
      </c>
      <c r="X51" s="21">
        <f>+[11]rdo!E52</f>
        <v>232400</v>
      </c>
      <c r="Y51" s="19">
        <f>SUM(X51/X58)*100</f>
        <v>0.144482436864524</v>
      </c>
      <c r="Z51" s="56">
        <f>+[12]rdo!E52</f>
        <v>1112590</v>
      </c>
      <c r="AA51" s="19">
        <f>SUM(Z51/Z58)*100</f>
        <v>0.66896005442625173</v>
      </c>
      <c r="AB51" s="56">
        <v>2521082</v>
      </c>
      <c r="AC51" s="19">
        <f>SUM(AB51/AB58)*100</f>
        <v>0.17731339877384364</v>
      </c>
    </row>
    <row r="52" spans="1:29" s="54" customFormat="1">
      <c r="A52" s="16" t="s">
        <v>43</v>
      </c>
      <c r="B52" s="24"/>
      <c r="C52" s="17"/>
      <c r="D52" s="57">
        <f>+[1]rdo!E53</f>
        <v>1439375</v>
      </c>
      <c r="E52" s="19">
        <f>SUM(D52/D58)*100</f>
        <v>1.668534439912909</v>
      </c>
      <c r="F52" s="57">
        <f>+[2]rdo!E53</f>
        <v>561527.15</v>
      </c>
      <c r="G52" s="19">
        <f>SUM(F52/F58)*100</f>
        <v>0.55422297803439302</v>
      </c>
      <c r="H52" s="57">
        <f>+[3]rdo!E53</f>
        <v>1597337.41</v>
      </c>
      <c r="I52" s="19">
        <f>SUM(H52/H58)*100</f>
        <v>1.2999131936053898</v>
      </c>
      <c r="J52" s="21">
        <f>+[4]rdo!E53</f>
        <v>615311.46</v>
      </c>
      <c r="K52" s="19">
        <f>SUM(J52/J58)*100</f>
        <v>0.58734979346695482</v>
      </c>
      <c r="L52" s="21">
        <f>+[5]rdo!E53</f>
        <v>2599283.0299999998</v>
      </c>
      <c r="M52" s="19">
        <f>SUM(L52/L58)*100</f>
        <v>2.2482178735285148</v>
      </c>
      <c r="N52" s="21">
        <f>+[6]rdo!E53</f>
        <v>1339854.29</v>
      </c>
      <c r="O52" s="19">
        <f>SUM(N52/N58)*100</f>
        <v>1.072380596566775</v>
      </c>
      <c r="P52" s="21">
        <f>+[7]rdo!E53</f>
        <v>1949520.75</v>
      </c>
      <c r="Q52" s="19">
        <f>SUM(P52/P58)*100</f>
        <v>1.9779920763408152</v>
      </c>
      <c r="R52" s="21">
        <f>+[8]rdo!E53</f>
        <v>721733.25</v>
      </c>
      <c r="S52" s="19">
        <f>SUM(R52/R58)*100</f>
        <v>0.66225626254591652</v>
      </c>
      <c r="T52" s="21">
        <f>+[9]rdo!E53</f>
        <v>872655.61</v>
      </c>
      <c r="U52" s="19">
        <f>SUM(T52/T58)*100</f>
        <v>0.78465192801413686</v>
      </c>
      <c r="V52" s="21">
        <f>+[10]rdo!E53</f>
        <v>2274009.61</v>
      </c>
      <c r="W52" s="19">
        <f>SUM(V52/V58)*100</f>
        <v>1.8931613723482912</v>
      </c>
      <c r="X52" s="21">
        <f>+[11]rdo!E53</f>
        <v>1802401.91</v>
      </c>
      <c r="Y52" s="19">
        <f>SUM(X52/X58)*100</f>
        <v>1.1205482795442017</v>
      </c>
      <c r="Z52" s="57">
        <f>+[12]rdo!E53</f>
        <v>2886313.94</v>
      </c>
      <c r="AA52" s="19">
        <f>SUM(Z52/Z58)*100</f>
        <v>1.7354359920488671</v>
      </c>
      <c r="AB52" s="57">
        <v>18659323.41</v>
      </c>
      <c r="AC52" s="19">
        <f>SUM(AB52/AB58)*100</f>
        <v>1.3123524156086339</v>
      </c>
    </row>
    <row r="53" spans="1:29" s="54" customFormat="1">
      <c r="A53" s="16" t="s">
        <v>44</v>
      </c>
      <c r="B53" s="24"/>
      <c r="C53" s="17"/>
      <c r="D53" s="57">
        <f>+[1]rdo!E54</f>
        <v>358122</v>
      </c>
      <c r="E53" s="19">
        <f>SUM(D53/D58)*100</f>
        <v>0.41513774429213424</v>
      </c>
      <c r="F53" s="57">
        <f>+[2]rdo!E54</f>
        <v>930326.88</v>
      </c>
      <c r="G53" s="19">
        <f>SUM(F53/F58)*100</f>
        <v>0.91822547490187312</v>
      </c>
      <c r="H53" s="57">
        <f>+[3]rdo!E54</f>
        <v>737961.85</v>
      </c>
      <c r="I53" s="19">
        <f>SUM(H53/H58)*100</f>
        <v>0.6005533578484471</v>
      </c>
      <c r="J53" s="21">
        <f>+[4]rdo!E54</f>
        <v>504083.84</v>
      </c>
      <c r="K53" s="19">
        <f>SUM(J53/J58)*100</f>
        <v>0.48117670246874578</v>
      </c>
      <c r="L53" s="21">
        <f>+[5]rdo!E54</f>
        <v>803954.31</v>
      </c>
      <c r="M53" s="19">
        <f>SUM(L53/L58)*100</f>
        <v>0.69537038805746543</v>
      </c>
      <c r="N53" s="21">
        <f>+[6]rdo!E54</f>
        <v>2029539.16</v>
      </c>
      <c r="O53" s="19">
        <f>SUM(N53/N58)*100</f>
        <v>1.6243844061255581</v>
      </c>
      <c r="P53" s="21">
        <f>+[7]rdo!E54</f>
        <v>830193.3</v>
      </c>
      <c r="Q53" s="19">
        <f>SUM(P53/P58)*100</f>
        <v>0.84231766665280849</v>
      </c>
      <c r="R53" s="21">
        <f>+[8]rdo!E54</f>
        <v>567158.63</v>
      </c>
      <c r="S53" s="19">
        <f>SUM(R53/R58)*100</f>
        <v>0.52041991216902139</v>
      </c>
      <c r="T53" s="21">
        <f>+[9]rdo!E54</f>
        <v>693160.48</v>
      </c>
      <c r="U53" s="19">
        <f>SUM(T53/T58)*100</f>
        <v>0.62325813393350493</v>
      </c>
      <c r="V53" s="21">
        <f>+[10]rdo!E54</f>
        <v>619381.48</v>
      </c>
      <c r="W53" s="19">
        <f>SUM(V53/V58)*100</f>
        <v>0.51564825738969311</v>
      </c>
      <c r="X53" s="21">
        <f>+[11]rdo!E54</f>
        <v>2196315.79</v>
      </c>
      <c r="Y53" s="19">
        <f>SUM(X53/X58)*100</f>
        <v>1.3654434486369715</v>
      </c>
      <c r="Z53" s="57">
        <f>+[12]rdo!E54</f>
        <v>943828.12</v>
      </c>
      <c r="AA53" s="19">
        <f>SUM(Z53/Z58)*100</f>
        <v>0.56748965074666036</v>
      </c>
      <c r="AB53" s="57">
        <v>11214025.84</v>
      </c>
      <c r="AC53" s="19">
        <f>SUM(AB53/AB58)*100</f>
        <v>0.78870779912279998</v>
      </c>
    </row>
    <row r="54" spans="1:29" s="54" customFormat="1">
      <c r="A54" s="16" t="s">
        <v>45</v>
      </c>
      <c r="B54" s="24"/>
      <c r="C54" s="17"/>
      <c r="D54" s="57">
        <f>+[1]rdo!E55</f>
        <v>10803</v>
      </c>
      <c r="E54" s="19">
        <f>SUM(D54/D58)*100</f>
        <v>1.2522919707775356E-2</v>
      </c>
      <c r="F54" s="57">
        <f>+[2]rdo!E55</f>
        <v>241131.08</v>
      </c>
      <c r="G54" s="19">
        <f>SUM(F54/F58)*100</f>
        <v>0.23799452128761617</v>
      </c>
      <c r="H54" s="57">
        <f>+[3]rdo!E55</f>
        <v>338910.81</v>
      </c>
      <c r="I54" s="19">
        <f>SUM(H54/H58)*100</f>
        <v>0.27580561916125751</v>
      </c>
      <c r="J54" s="21">
        <f>+[4]rdo!E55</f>
        <v>100902.65</v>
      </c>
      <c r="K54" s="19">
        <f>SUM(J54/J58)*100</f>
        <v>9.6317319748552108E-2</v>
      </c>
      <c r="L54" s="21">
        <f>+[5]rdo!E55</f>
        <v>693638.21</v>
      </c>
      <c r="M54" s="19">
        <f>SUM(L54/L58)*100</f>
        <v>0.59995383476355213</v>
      </c>
      <c r="N54" s="21">
        <f>+[6]rdo!E55</f>
        <v>569277.4</v>
      </c>
      <c r="O54" s="19">
        <f>SUM(N54/N58)*100</f>
        <v>0.45563315532167503</v>
      </c>
      <c r="P54" s="21">
        <f>+[7]rdo!E55</f>
        <v>1008046.92</v>
      </c>
      <c r="Q54" s="19">
        <f>SUM(P54/P58)*100</f>
        <v>1.0227687088428086</v>
      </c>
      <c r="R54" s="21">
        <f>+[8]rdo!E55</f>
        <v>297547.83</v>
      </c>
      <c r="S54" s="19">
        <f>SUM(R54/R58)*100</f>
        <v>0.27302734607896723</v>
      </c>
      <c r="T54" s="21">
        <f>+[9]rdo!E55</f>
        <v>150934.65</v>
      </c>
      <c r="U54" s="19">
        <f>SUM(T54/T58)*100</f>
        <v>0.13571351947951027</v>
      </c>
      <c r="V54" s="21">
        <f>+[10]rdo!E55</f>
        <v>37252.080000000002</v>
      </c>
      <c r="W54" s="19">
        <f>SUM(V54/V58)*100</f>
        <v>3.1013149014628982E-2</v>
      </c>
      <c r="X54" s="21">
        <f>+[11]rdo!E55</f>
        <v>482161.14</v>
      </c>
      <c r="Y54" s="19">
        <f>SUM(X54/X58)*100</f>
        <v>0.29975824642244803</v>
      </c>
      <c r="Z54" s="57">
        <f>+[12]rdo!E55</f>
        <v>447929.95</v>
      </c>
      <c r="AA54" s="19">
        <f>SUM(Z54/Z58)*100</f>
        <v>0.26932404904874951</v>
      </c>
      <c r="AB54" s="57">
        <v>4378535.72</v>
      </c>
      <c r="AC54" s="19">
        <f>SUM(AB54/AB58)*100</f>
        <v>0.30795231974441073</v>
      </c>
    </row>
    <row r="55" spans="1:29" s="54" customFormat="1">
      <c r="A55" s="16" t="s">
        <v>59</v>
      </c>
      <c r="B55" s="24"/>
      <c r="C55" s="17"/>
      <c r="D55" s="57">
        <f>+[1]rdo!E56</f>
        <v>0</v>
      </c>
      <c r="E55" s="19">
        <f>SUM(D55/D58)*100</f>
        <v>0</v>
      </c>
      <c r="F55" s="57">
        <f>+[2]rdo!E56</f>
        <v>0</v>
      </c>
      <c r="G55" s="19">
        <f>SUM(F55/F58)*100</f>
        <v>0</v>
      </c>
      <c r="H55" s="57">
        <f>+[3]rdo!E56</f>
        <v>0</v>
      </c>
      <c r="I55" s="19">
        <f>SUM(H55/H58)*100</f>
        <v>0</v>
      </c>
      <c r="J55" s="21">
        <f>+[4]rdo!E56</f>
        <v>0</v>
      </c>
      <c r="K55" s="19">
        <f>SUM(J55/J58)*100</f>
        <v>0</v>
      </c>
      <c r="L55" s="21">
        <f>+[5]rdo!E56</f>
        <v>0</v>
      </c>
      <c r="M55" s="19">
        <f>SUM(L55/L58)*100</f>
        <v>0</v>
      </c>
      <c r="N55" s="21">
        <f>+[6]rdo!E56</f>
        <v>0</v>
      </c>
      <c r="O55" s="19">
        <f>SUM(N55/N58)*100</f>
        <v>0</v>
      </c>
      <c r="P55" s="21">
        <f>+[7]rdo!E56</f>
        <v>0</v>
      </c>
      <c r="Q55" s="19">
        <f>SUM(P55/P58)*100</f>
        <v>0</v>
      </c>
      <c r="R55" s="21">
        <f>+[8]rdo!E56</f>
        <v>0</v>
      </c>
      <c r="S55" s="19">
        <f>SUM(R55/R58)*100</f>
        <v>0</v>
      </c>
      <c r="T55" s="21">
        <f>+[9]rdo!E56</f>
        <v>0</v>
      </c>
      <c r="U55" s="19">
        <f>SUM(T55/T58)*100</f>
        <v>0</v>
      </c>
      <c r="V55" s="21">
        <f>+[10]rdo!E56</f>
        <v>0</v>
      </c>
      <c r="W55" s="19">
        <f>SUM(V55/V58)*100</f>
        <v>0</v>
      </c>
      <c r="X55" s="21">
        <f>+[11]rdo!E56</f>
        <v>0</v>
      </c>
      <c r="Y55" s="19">
        <f>SUM(X55/X58)*100</f>
        <v>0</v>
      </c>
      <c r="Z55" s="57">
        <f>+[12]rdo!E56</f>
        <v>0</v>
      </c>
      <c r="AA55" s="19">
        <f>SUM(Z55/Z58)*100</f>
        <v>0</v>
      </c>
      <c r="AB55" s="57">
        <v>0</v>
      </c>
      <c r="AC55" s="19">
        <f>SUM(AB55/AB58)*100</f>
        <v>0</v>
      </c>
    </row>
    <row r="56" spans="1:29" s="54" customFormat="1">
      <c r="A56" s="16" t="s">
        <v>46</v>
      </c>
      <c r="B56" s="24"/>
      <c r="C56" s="17"/>
      <c r="D56" s="57">
        <f>+[1]rdo!E57</f>
        <v>713279</v>
      </c>
      <c r="E56" s="19">
        <f>SUM(D56/D58)*100</f>
        <v>0.82683843804890289</v>
      </c>
      <c r="F56" s="58">
        <f>+[2]rdo!E57</f>
        <v>138559</v>
      </c>
      <c r="G56" s="23">
        <f>SUM(F56/F58)*100</f>
        <v>0.13675666726616417</v>
      </c>
      <c r="H56" s="58">
        <f>+[3]rdo!E57</f>
        <v>1185192.8500000001</v>
      </c>
      <c r="I56" s="23">
        <f>SUM(H56/H58)*100</f>
        <v>0.9645099482655789</v>
      </c>
      <c r="J56" s="58">
        <f>+[4]rdo!E57</f>
        <v>628422.25</v>
      </c>
      <c r="K56" s="23">
        <f>SUM(J56/J58)*100</f>
        <v>0.599864788391133</v>
      </c>
      <c r="L56" s="22">
        <f>+[5]rdo!E57</f>
        <v>1123843.32</v>
      </c>
      <c r="M56" s="23">
        <f>SUM(L56/L58)*100</f>
        <v>0.97205445113440625</v>
      </c>
      <c r="N56" s="22">
        <f>+[6]rdo!E57</f>
        <v>570728.6</v>
      </c>
      <c r="O56" s="23">
        <f>SUM(N56/N58)*100</f>
        <v>0.45679465380203416</v>
      </c>
      <c r="P56" s="22">
        <f>+[7]rdo!E57</f>
        <v>355723.75</v>
      </c>
      <c r="Q56" s="23">
        <f>SUM(P56/P58)*100</f>
        <v>0.36091883549648862</v>
      </c>
      <c r="R56" s="22">
        <f>+[8]rdo!E57</f>
        <v>359104.22</v>
      </c>
      <c r="S56" s="23">
        <f>SUM(R56/R58)*100</f>
        <v>0.32951096350579184</v>
      </c>
      <c r="T56" s="22">
        <f>+[9]rdo!E57</f>
        <v>163817.35999999999</v>
      </c>
      <c r="U56" s="23">
        <f>SUM(T56/T58)*100</f>
        <v>0.14729706185718089</v>
      </c>
      <c r="V56" s="22">
        <f>+[10]rdo!E57</f>
        <v>1370885.76</v>
      </c>
      <c r="W56" s="23">
        <f>SUM(V56/V58)*100</f>
        <v>1.1412915562543864</v>
      </c>
      <c r="X56" s="22">
        <f>+[11]rdo!E57</f>
        <v>932148.66</v>
      </c>
      <c r="Y56" s="23">
        <f>SUM(X56/X58)*100</f>
        <v>0.5795142423270252</v>
      </c>
      <c r="Z56" s="58">
        <f>+[12]rdo!E57</f>
        <v>524935.82999999996</v>
      </c>
      <c r="AA56" s="23">
        <f>SUM(Z56/Z58)*100</f>
        <v>0.31562489453175885</v>
      </c>
      <c r="AB56" s="58">
        <v>8066640.5999999996</v>
      </c>
      <c r="AC56" s="23">
        <f>SUM(AB56/AB58)*100</f>
        <v>0.5673450770237054</v>
      </c>
    </row>
    <row r="57" spans="1:29" s="54" customFormat="1" ht="21" customHeight="1">
      <c r="A57" s="16"/>
      <c r="B57" s="24" t="s">
        <v>60</v>
      </c>
      <c r="C57" s="35"/>
      <c r="D57" s="27">
        <f>SUM(D51:D56)</f>
        <v>2598789</v>
      </c>
      <c r="E57" s="52">
        <f>SUM(E51:E56)</f>
        <v>3.0125359607932807</v>
      </c>
      <c r="F57" s="59">
        <f t="shared" ref="F57:AC57" si="14">SUM(F51:F56)</f>
        <v>1871544.11</v>
      </c>
      <c r="G57" s="26">
        <f t="shared" si="14"/>
        <v>1.8471996414900467</v>
      </c>
      <c r="H57" s="59">
        <f t="shared" si="14"/>
        <v>4195902.92</v>
      </c>
      <c r="I57" s="26">
        <f t="shared" si="14"/>
        <v>3.4146258208498232</v>
      </c>
      <c r="J57" s="59">
        <f t="shared" si="14"/>
        <v>1848720.2</v>
      </c>
      <c r="K57" s="26">
        <f t="shared" si="14"/>
        <v>1.7647086040753857</v>
      </c>
      <c r="L57" s="59">
        <f t="shared" si="14"/>
        <v>5321118.87</v>
      </c>
      <c r="M57" s="26">
        <f t="shared" si="14"/>
        <v>4.6024362920969999</v>
      </c>
      <c r="N57" s="59">
        <f t="shared" si="14"/>
        <v>4586199.45</v>
      </c>
      <c r="O57" s="26">
        <f t="shared" si="14"/>
        <v>3.6706613091228117</v>
      </c>
      <c r="P57" s="59">
        <f t="shared" si="14"/>
        <v>4196684.72</v>
      </c>
      <c r="Q57" s="26">
        <f t="shared" si="14"/>
        <v>4.2579742344679188</v>
      </c>
      <c r="R57" s="59">
        <f t="shared" si="14"/>
        <v>2095693.93</v>
      </c>
      <c r="S57" s="26">
        <f t="shared" si="14"/>
        <v>1.9229908411756886</v>
      </c>
      <c r="T57" s="59">
        <f t="shared" si="14"/>
        <v>1905768.0999999996</v>
      </c>
      <c r="U57" s="26">
        <f t="shared" si="14"/>
        <v>1.7135793282906167</v>
      </c>
      <c r="V57" s="59">
        <f t="shared" si="14"/>
        <v>4658160.93</v>
      </c>
      <c r="W57" s="26">
        <f t="shared" si="14"/>
        <v>3.8780180611716908</v>
      </c>
      <c r="X57" s="59">
        <f t="shared" si="14"/>
        <v>5645427.5</v>
      </c>
      <c r="Y57" s="26">
        <f t="shared" si="14"/>
        <v>3.5097466537951703</v>
      </c>
      <c r="Z57" s="59">
        <f t="shared" si="14"/>
        <v>5915597.8399999999</v>
      </c>
      <c r="AA57" s="26">
        <f t="shared" si="14"/>
        <v>3.556834640802288</v>
      </c>
      <c r="AB57" s="25">
        <v>44839607.57</v>
      </c>
      <c r="AC57" s="26">
        <f t="shared" si="14"/>
        <v>3.1536710102733938</v>
      </c>
    </row>
    <row r="58" spans="1:29" s="11" customFormat="1" ht="16.5" customHeight="1" thickBot="1">
      <c r="A58" s="16"/>
      <c r="B58" s="35"/>
      <c r="C58" s="36" t="s">
        <v>61</v>
      </c>
      <c r="D58" s="60">
        <f>SUM(D48+D57)</f>
        <v>86265825</v>
      </c>
      <c r="E58" s="61">
        <f>SUM(E57+E48)</f>
        <v>100</v>
      </c>
      <c r="F58" s="60">
        <f>SUM(F48+F57)</f>
        <v>101317912.14999999</v>
      </c>
      <c r="G58" s="61">
        <f>SUM(G57+G48)</f>
        <v>100</v>
      </c>
      <c r="H58" s="60">
        <f>SUM(H48+H57)</f>
        <v>122880313.69</v>
      </c>
      <c r="I58" s="61">
        <f>SUM(I57+I48)</f>
        <v>100</v>
      </c>
      <c r="J58" s="60">
        <f>SUM(J48+J57)</f>
        <v>104760649.76000001</v>
      </c>
      <c r="K58" s="61">
        <f>SUM(K57+K48)</f>
        <v>99.999999999999986</v>
      </c>
      <c r="L58" s="60">
        <f>SUM(L48+L57)</f>
        <v>115615264.00999999</v>
      </c>
      <c r="M58" s="61">
        <f>SUM(M57+M48)</f>
        <v>100</v>
      </c>
      <c r="N58" s="60">
        <f>SUM(N48+N57)</f>
        <v>124942048.95999999</v>
      </c>
      <c r="O58" s="61">
        <f>SUM(O57+O48)</f>
        <v>100</v>
      </c>
      <c r="P58" s="60">
        <f>SUM(P48+P57)</f>
        <v>98560594.520000011</v>
      </c>
      <c r="Q58" s="61">
        <f>SUM(Q57+Q48)</f>
        <v>100</v>
      </c>
      <c r="R58" s="60">
        <f>SUM(R48+R57)</f>
        <v>108980962.63</v>
      </c>
      <c r="S58" s="61">
        <f>SUM(S57+S48)</f>
        <v>99.999999999999986</v>
      </c>
      <c r="T58" s="60">
        <f>SUM(T48+T57)</f>
        <v>111215633.17999999</v>
      </c>
      <c r="U58" s="61">
        <f>SUM(U57+U48)</f>
        <v>100</v>
      </c>
      <c r="V58" s="60">
        <f>SUM(V48+V57)</f>
        <v>120117050.94</v>
      </c>
      <c r="W58" s="61">
        <f>SUM(W57+W48)</f>
        <v>99.999999999999986</v>
      </c>
      <c r="X58" s="60">
        <f>SUM(X48+X57)</f>
        <v>160850000.21000001</v>
      </c>
      <c r="Y58" s="61">
        <f>SUM(Y57+Y48)</f>
        <v>100</v>
      </c>
      <c r="Z58" s="60">
        <f>SUM(Z48+Z57)</f>
        <v>166316358.15000004</v>
      </c>
      <c r="AA58" s="61">
        <f>SUM(AA57+AA48)</f>
        <v>100</v>
      </c>
      <c r="AB58" s="60">
        <v>1421822613.1999998</v>
      </c>
      <c r="AC58" s="61">
        <f>SUM(AC57+AC48)</f>
        <v>100.00000000000001</v>
      </c>
    </row>
    <row r="59" spans="1:29" s="54" customFormat="1" ht="13.5" customHeight="1" thickBot="1">
      <c r="A59" s="62"/>
      <c r="B59" s="63"/>
      <c r="C59" s="63" t="s">
        <v>62</v>
      </c>
      <c r="D59" s="64">
        <f>SUM(D31-D58)</f>
        <v>152786347</v>
      </c>
      <c r="E59" s="65"/>
      <c r="F59" s="64">
        <f>SUM(F31-F58)</f>
        <v>1389349.3300000131</v>
      </c>
      <c r="G59" s="65"/>
      <c r="H59" s="64">
        <f>SUM(H31-H58)</f>
        <v>-29668734.109999999</v>
      </c>
      <c r="I59" s="65"/>
      <c r="J59" s="64">
        <f>SUM(J31-J58)</f>
        <v>-34898854.390000001</v>
      </c>
      <c r="K59" s="65"/>
      <c r="L59" s="64">
        <f>SUM(L31-L58)</f>
        <v>20030091.019999981</v>
      </c>
      <c r="M59" s="65"/>
      <c r="N59" s="64">
        <f>SUM(N31-N58)</f>
        <v>-11256438.350000009</v>
      </c>
      <c r="O59" s="65"/>
      <c r="P59" s="64">
        <f>SUM(P31-P58)</f>
        <v>-739013.02000001073</v>
      </c>
      <c r="Q59" s="65"/>
      <c r="R59" s="64">
        <f>SUM(R31-R58)</f>
        <v>65267380.25</v>
      </c>
      <c r="S59" s="65"/>
      <c r="T59" s="64">
        <f>SUM(T31-T58)</f>
        <v>18254451.909999996</v>
      </c>
      <c r="U59" s="65"/>
      <c r="V59" s="64">
        <f>SUM(V31-V58)</f>
        <v>6961938.8900000155</v>
      </c>
      <c r="W59" s="65"/>
      <c r="X59" s="64">
        <f>SUM(X31-X58)</f>
        <v>49366745.520000011</v>
      </c>
      <c r="Y59" s="65"/>
      <c r="Z59" s="64">
        <f>SUM(Z31-Z58)</f>
        <v>-27628946.150000036</v>
      </c>
      <c r="AA59" s="65"/>
      <c r="AB59" s="64">
        <v>209864317.90000033</v>
      </c>
      <c r="AC59" s="65"/>
    </row>
    <row r="60" spans="1:29">
      <c r="AA60" s="67"/>
      <c r="AB60" s="68"/>
    </row>
    <row r="61" spans="1:29">
      <c r="AA61" s="67"/>
      <c r="AB61" s="68"/>
    </row>
    <row r="62" spans="1:29">
      <c r="AA62" s="67"/>
      <c r="AB62" s="68"/>
    </row>
    <row r="63" spans="1:29">
      <c r="AA63" s="67"/>
      <c r="AB63" s="68"/>
    </row>
    <row r="64" spans="1:29">
      <c r="AA64" s="67"/>
      <c r="AB64" s="68"/>
    </row>
    <row r="65" spans="27:28">
      <c r="AA65" s="67"/>
      <c r="AB65" s="68"/>
    </row>
    <row r="66" spans="27:28">
      <c r="AA66" s="67"/>
      <c r="AB66" s="68"/>
    </row>
    <row r="67" spans="27:28">
      <c r="AA67" s="67"/>
      <c r="AB67" s="68"/>
    </row>
    <row r="68" spans="27:28">
      <c r="AA68" s="67"/>
      <c r="AB68" s="68"/>
    </row>
    <row r="69" spans="27:28">
      <c r="AA69" s="67"/>
      <c r="AB69" s="68"/>
    </row>
    <row r="70" spans="27:28">
      <c r="AA70" s="67"/>
      <c r="AB70" s="68"/>
    </row>
    <row r="71" spans="27:28">
      <c r="AA71" s="67"/>
      <c r="AB71" s="68"/>
    </row>
    <row r="72" spans="27:28">
      <c r="AA72" s="67"/>
      <c r="AB72" s="68"/>
    </row>
    <row r="73" spans="27:28">
      <c r="AA73" s="67"/>
      <c r="AB73" s="68"/>
    </row>
    <row r="74" spans="27:28">
      <c r="AA74" s="67"/>
      <c r="AB74" s="68"/>
    </row>
    <row r="75" spans="27:28">
      <c r="AA75" s="67"/>
      <c r="AB75" s="68"/>
    </row>
    <row r="76" spans="27:28">
      <c r="AA76" s="67"/>
      <c r="AB76" s="68"/>
    </row>
    <row r="77" spans="27:28">
      <c r="AA77" s="67"/>
      <c r="AB77" s="68"/>
    </row>
    <row r="78" spans="27:28">
      <c r="AA78" s="67"/>
      <c r="AB78" s="68"/>
    </row>
    <row r="79" spans="27:28">
      <c r="AA79" s="67"/>
      <c r="AB79" s="68"/>
    </row>
    <row r="80" spans="27:28">
      <c r="AA80" s="67"/>
      <c r="AB80" s="68"/>
    </row>
    <row r="81" spans="27:28">
      <c r="AA81" s="67"/>
      <c r="AB81" s="68"/>
    </row>
    <row r="82" spans="27:28">
      <c r="AA82" s="67"/>
      <c r="AB82" s="68"/>
    </row>
    <row r="83" spans="27:28">
      <c r="AA83" s="67"/>
      <c r="AB83" s="68"/>
    </row>
    <row r="84" spans="27:28">
      <c r="AA84" s="67"/>
      <c r="AB84" s="68"/>
    </row>
    <row r="85" spans="27:28">
      <c r="AA85" s="67"/>
      <c r="AB85" s="68"/>
    </row>
    <row r="86" spans="27:28">
      <c r="AA86" s="67"/>
      <c r="AB86" s="68"/>
    </row>
    <row r="87" spans="27:28">
      <c r="AA87" s="67"/>
      <c r="AB87" s="68"/>
    </row>
    <row r="88" spans="27:28">
      <c r="AA88" s="67"/>
      <c r="AB88" s="68"/>
    </row>
    <row r="89" spans="27:28">
      <c r="AA89" s="67"/>
      <c r="AB89" s="68"/>
    </row>
    <row r="90" spans="27:28">
      <c r="AA90" s="67"/>
      <c r="AB90" s="68"/>
    </row>
    <row r="91" spans="27:28">
      <c r="AA91" s="67"/>
      <c r="AB91" s="68"/>
    </row>
    <row r="92" spans="27:28">
      <c r="AA92" s="67"/>
      <c r="AB92" s="68"/>
    </row>
    <row r="93" spans="27:28">
      <c r="AA93" s="67"/>
      <c r="AB93" s="68"/>
    </row>
    <row r="94" spans="27:28">
      <c r="AA94" s="67"/>
      <c r="AB94" s="68"/>
    </row>
    <row r="95" spans="27:28">
      <c r="AA95" s="67"/>
      <c r="AB95" s="68"/>
    </row>
    <row r="96" spans="27:28">
      <c r="AA96" s="67"/>
      <c r="AB96" s="68"/>
    </row>
    <row r="97" spans="27:28">
      <c r="AA97" s="67"/>
      <c r="AB97" s="68"/>
    </row>
    <row r="98" spans="27:28">
      <c r="AA98" s="67"/>
      <c r="AB98" s="68"/>
    </row>
    <row r="99" spans="27:28">
      <c r="AA99" s="67"/>
      <c r="AB99" s="68"/>
    </row>
    <row r="100" spans="27:28">
      <c r="AA100" s="67"/>
      <c r="AB100" s="68"/>
    </row>
    <row r="101" spans="27:28">
      <c r="AA101" s="67"/>
      <c r="AB101" s="68"/>
    </row>
    <row r="102" spans="27:28">
      <c r="AA102" s="67"/>
      <c r="AB102" s="68"/>
    </row>
    <row r="103" spans="27:28">
      <c r="AA103" s="67"/>
      <c r="AB103" s="68"/>
    </row>
    <row r="104" spans="27:28">
      <c r="AA104" s="67"/>
      <c r="AB104" s="68"/>
    </row>
    <row r="105" spans="27:28">
      <c r="AA105" s="67"/>
      <c r="AB105" s="68"/>
    </row>
    <row r="106" spans="27:28">
      <c r="AA106" s="67"/>
      <c r="AB106" s="68"/>
    </row>
    <row r="107" spans="27:28">
      <c r="AA107" s="67"/>
      <c r="AB107" s="68"/>
    </row>
    <row r="108" spans="27:28">
      <c r="AA108" s="67"/>
      <c r="AB108" s="68"/>
    </row>
    <row r="109" spans="27:28">
      <c r="AA109" s="67"/>
      <c r="AB109" s="68"/>
    </row>
    <row r="110" spans="27:28">
      <c r="AA110" s="67"/>
      <c r="AB110" s="68"/>
    </row>
    <row r="111" spans="27:28">
      <c r="AA111" s="67"/>
      <c r="AB111" s="68"/>
    </row>
    <row r="112" spans="27:28">
      <c r="AA112" s="67"/>
      <c r="AB112" s="68"/>
    </row>
    <row r="113" spans="27:28">
      <c r="AA113" s="67"/>
      <c r="AB113" s="68"/>
    </row>
    <row r="114" spans="27:28">
      <c r="AA114" s="67"/>
      <c r="AB114" s="68"/>
    </row>
    <row r="115" spans="27:28">
      <c r="AA115" s="67"/>
      <c r="AB115" s="68"/>
    </row>
    <row r="116" spans="27:28">
      <c r="AA116" s="67"/>
      <c r="AB116" s="68"/>
    </row>
    <row r="117" spans="27:28">
      <c r="AA117" s="67"/>
      <c r="AB117" s="68"/>
    </row>
    <row r="118" spans="27:28">
      <c r="AA118" s="67"/>
      <c r="AB118" s="68"/>
    </row>
    <row r="119" spans="27:28">
      <c r="AA119" s="67"/>
      <c r="AB119" s="68"/>
    </row>
    <row r="120" spans="27:28">
      <c r="AA120" s="67"/>
      <c r="AB120" s="68"/>
    </row>
    <row r="121" spans="27:28">
      <c r="AA121" s="67"/>
      <c r="AB121" s="68"/>
    </row>
    <row r="122" spans="27:28">
      <c r="AA122" s="67"/>
      <c r="AB122" s="68"/>
    </row>
    <row r="123" spans="27:28">
      <c r="AA123" s="67"/>
      <c r="AB123" s="68"/>
    </row>
    <row r="124" spans="27:28">
      <c r="AA124" s="67"/>
      <c r="AB124" s="68"/>
    </row>
    <row r="125" spans="27:28">
      <c r="AA125" s="67"/>
      <c r="AB125" s="68"/>
    </row>
    <row r="126" spans="27:28">
      <c r="AA126" s="67"/>
      <c r="AB126" s="68"/>
    </row>
    <row r="127" spans="27:28">
      <c r="AA127" s="67"/>
      <c r="AB127" s="68"/>
    </row>
    <row r="128" spans="27:28">
      <c r="AA128" s="67"/>
      <c r="AB128" s="68"/>
    </row>
    <row r="129" spans="27:28">
      <c r="AA129" s="67"/>
      <c r="AB129" s="68"/>
    </row>
    <row r="130" spans="27:28">
      <c r="AA130" s="67"/>
      <c r="AB130" s="68"/>
    </row>
    <row r="131" spans="27:28">
      <c r="AA131" s="67"/>
      <c r="AB131" s="68"/>
    </row>
    <row r="132" spans="27:28">
      <c r="AA132" s="67"/>
      <c r="AB132" s="68"/>
    </row>
    <row r="133" spans="27:28">
      <c r="AA133" s="67"/>
      <c r="AB133" s="68"/>
    </row>
    <row r="134" spans="27:28">
      <c r="AA134" s="67"/>
      <c r="AB134" s="68"/>
    </row>
    <row r="135" spans="27:28">
      <c r="AA135" s="67"/>
      <c r="AB135" s="68"/>
    </row>
    <row r="136" spans="27:28">
      <c r="AA136" s="67"/>
      <c r="AB136" s="68"/>
    </row>
    <row r="137" spans="27:28">
      <c r="AA137" s="67"/>
      <c r="AB137" s="68"/>
    </row>
    <row r="138" spans="27:28">
      <c r="AA138" s="67"/>
      <c r="AB138" s="68"/>
    </row>
    <row r="139" spans="27:28">
      <c r="AA139" s="67"/>
      <c r="AB139" s="68"/>
    </row>
    <row r="140" spans="27:28">
      <c r="AA140" s="67"/>
      <c r="AB140" s="68"/>
    </row>
    <row r="141" spans="27:28">
      <c r="AA141" s="67"/>
      <c r="AB141" s="68"/>
    </row>
    <row r="142" spans="27:28">
      <c r="AA142" s="67"/>
    </row>
    <row r="143" spans="27:28">
      <c r="AA143" s="67"/>
    </row>
    <row r="144" spans="27:28">
      <c r="AA144" s="67"/>
    </row>
    <row r="145" spans="27:27">
      <c r="AA145" s="67"/>
    </row>
    <row r="146" spans="27:27">
      <c r="AA146" s="67"/>
    </row>
    <row r="147" spans="27:27">
      <c r="AA147" s="67"/>
    </row>
    <row r="148" spans="27:27">
      <c r="AA148" s="67"/>
    </row>
    <row r="149" spans="27:27">
      <c r="AA149" s="67"/>
    </row>
    <row r="150" spans="27:27">
      <c r="AA150" s="67"/>
    </row>
    <row r="151" spans="27:27">
      <c r="AA151" s="67"/>
    </row>
    <row r="152" spans="27:27">
      <c r="AA152" s="67"/>
    </row>
    <row r="153" spans="27:27">
      <c r="AA153" s="67"/>
    </row>
    <row r="154" spans="27:27">
      <c r="AA154" s="67"/>
    </row>
    <row r="155" spans="27:27">
      <c r="AA155" s="67"/>
    </row>
    <row r="156" spans="27:27">
      <c r="AA156" s="67"/>
    </row>
    <row r="157" spans="27:27">
      <c r="AA157" s="67"/>
    </row>
    <row r="158" spans="27:27">
      <c r="AA158" s="67"/>
    </row>
    <row r="159" spans="27:27">
      <c r="AA159" s="67"/>
    </row>
    <row r="160" spans="27:27">
      <c r="AA160" s="67"/>
    </row>
    <row r="161" spans="27:27">
      <c r="AA161" s="67"/>
    </row>
    <row r="162" spans="27:27">
      <c r="AA162" s="67"/>
    </row>
    <row r="163" spans="27:27">
      <c r="AA163" s="67"/>
    </row>
    <row r="164" spans="27:27">
      <c r="AA164" s="67"/>
    </row>
    <row r="165" spans="27:27">
      <c r="AA165" s="67"/>
    </row>
    <row r="166" spans="27:27">
      <c r="AA166" s="67"/>
    </row>
    <row r="167" spans="27:27">
      <c r="AA167" s="67"/>
    </row>
    <row r="168" spans="27:27">
      <c r="AA168" s="67"/>
    </row>
    <row r="169" spans="27:27">
      <c r="AA169" s="67"/>
    </row>
    <row r="170" spans="27:27">
      <c r="AA170" s="67"/>
    </row>
    <row r="171" spans="27:27">
      <c r="AA171" s="67"/>
    </row>
    <row r="172" spans="27:27">
      <c r="AA172" s="67"/>
    </row>
    <row r="173" spans="27:27">
      <c r="AA173" s="67"/>
    </row>
    <row r="174" spans="27:27">
      <c r="AA174" s="67"/>
    </row>
    <row r="175" spans="27:27">
      <c r="AA175" s="67"/>
    </row>
    <row r="176" spans="27:27">
      <c r="AA176" s="67"/>
    </row>
    <row r="177" spans="27:27">
      <c r="AA177" s="67"/>
    </row>
    <row r="178" spans="27:27">
      <c r="AA178" s="67"/>
    </row>
    <row r="179" spans="27:27">
      <c r="AA179" s="67"/>
    </row>
    <row r="180" spans="27:27">
      <c r="AA180" s="67"/>
    </row>
    <row r="181" spans="27:27">
      <c r="AA181" s="67"/>
    </row>
    <row r="182" spans="27:27">
      <c r="AA182" s="67"/>
    </row>
    <row r="183" spans="27:27">
      <c r="AA183" s="67"/>
    </row>
    <row r="184" spans="27:27">
      <c r="AA184" s="67"/>
    </row>
    <row r="185" spans="27:27">
      <c r="AA185" s="67"/>
    </row>
    <row r="186" spans="27:27">
      <c r="AA186" s="67"/>
    </row>
    <row r="187" spans="27:27">
      <c r="AA187" s="67"/>
    </row>
    <row r="188" spans="27:27">
      <c r="AA188" s="67"/>
    </row>
    <row r="189" spans="27:27">
      <c r="AA189" s="67"/>
    </row>
    <row r="190" spans="27:27">
      <c r="AA190" s="67"/>
    </row>
    <row r="191" spans="27:27">
      <c r="AA191" s="67"/>
    </row>
    <row r="192" spans="27:27">
      <c r="AA192" s="67"/>
    </row>
    <row r="193" spans="27:27">
      <c r="AA193" s="67"/>
    </row>
    <row r="194" spans="27:27">
      <c r="AA194" s="67"/>
    </row>
    <row r="195" spans="27:27">
      <c r="AA195" s="67"/>
    </row>
    <row r="196" spans="27:27">
      <c r="AA196" s="67"/>
    </row>
    <row r="197" spans="27:27">
      <c r="AA197" s="67"/>
    </row>
    <row r="198" spans="27:27">
      <c r="AA198" s="67"/>
    </row>
    <row r="199" spans="27:27">
      <c r="AA199" s="67"/>
    </row>
    <row r="200" spans="27:27">
      <c r="AA200" s="67"/>
    </row>
    <row r="201" spans="27:27">
      <c r="AA201" s="67"/>
    </row>
    <row r="202" spans="27:27">
      <c r="AA202" s="67"/>
    </row>
    <row r="203" spans="27:27">
      <c r="AA203" s="67"/>
    </row>
    <row r="204" spans="27:27">
      <c r="AA204" s="67"/>
    </row>
    <row r="205" spans="27:27">
      <c r="AA205" s="67"/>
    </row>
    <row r="206" spans="27:27">
      <c r="AA206" s="67"/>
    </row>
    <row r="207" spans="27:27">
      <c r="AA207" s="67"/>
    </row>
    <row r="208" spans="27:27">
      <c r="AA208" s="67"/>
    </row>
    <row r="209" spans="27:27">
      <c r="AA209" s="67"/>
    </row>
    <row r="210" spans="27:27">
      <c r="AA210" s="67"/>
    </row>
    <row r="211" spans="27:27">
      <c r="AA211" s="67"/>
    </row>
    <row r="212" spans="27:27">
      <c r="AA212" s="67"/>
    </row>
    <row r="213" spans="27:27">
      <c r="AA213" s="67"/>
    </row>
    <row r="214" spans="27:27">
      <c r="AA214" s="67"/>
    </row>
    <row r="215" spans="27:27">
      <c r="AA215" s="67"/>
    </row>
    <row r="216" spans="27:27">
      <c r="AA216" s="67"/>
    </row>
    <row r="217" spans="27:27">
      <c r="AA217" s="67"/>
    </row>
    <row r="218" spans="27:27">
      <c r="AA218" s="67"/>
    </row>
    <row r="219" spans="27:27">
      <c r="AA219" s="67"/>
    </row>
    <row r="220" spans="27:27">
      <c r="AA220" s="67"/>
    </row>
    <row r="221" spans="27:27">
      <c r="AA221" s="67"/>
    </row>
    <row r="222" spans="27:27">
      <c r="AA222" s="67"/>
    </row>
    <row r="223" spans="27:27">
      <c r="AA223" s="67"/>
    </row>
    <row r="224" spans="27:27">
      <c r="AA224" s="67"/>
    </row>
    <row r="225" spans="27:27">
      <c r="AA225" s="67"/>
    </row>
    <row r="226" spans="27:27">
      <c r="AA226" s="67"/>
    </row>
    <row r="227" spans="27:27">
      <c r="AA227" s="67"/>
    </row>
    <row r="228" spans="27:27">
      <c r="AA228" s="67"/>
    </row>
    <row r="229" spans="27:27">
      <c r="AA229" s="67"/>
    </row>
    <row r="230" spans="27:27">
      <c r="AA230" s="67"/>
    </row>
    <row r="231" spans="27:27">
      <c r="AA231" s="67"/>
    </row>
    <row r="232" spans="27:27">
      <c r="AA232" s="67"/>
    </row>
    <row r="233" spans="27:27">
      <c r="AA233" s="67"/>
    </row>
    <row r="234" spans="27:27">
      <c r="AA234" s="67"/>
    </row>
    <row r="235" spans="27:27">
      <c r="AA235" s="67"/>
    </row>
    <row r="236" spans="27:27">
      <c r="AA236" s="67"/>
    </row>
    <row r="237" spans="27:27">
      <c r="AA237" s="67"/>
    </row>
    <row r="238" spans="27:27">
      <c r="AA238" s="67"/>
    </row>
    <row r="239" spans="27:27">
      <c r="AA239" s="67"/>
    </row>
    <row r="240" spans="27:27">
      <c r="AA240" s="67"/>
    </row>
    <row r="241" spans="27:27">
      <c r="AA241" s="67"/>
    </row>
    <row r="242" spans="27:27">
      <c r="AA242" s="67"/>
    </row>
    <row r="243" spans="27:27">
      <c r="AA243" s="67"/>
    </row>
    <row r="244" spans="27:27">
      <c r="AA244" s="67"/>
    </row>
    <row r="245" spans="27:27">
      <c r="AA245" s="67"/>
    </row>
    <row r="246" spans="27:27">
      <c r="AA246" s="67"/>
    </row>
    <row r="247" spans="27:27">
      <c r="AA247" s="67"/>
    </row>
    <row r="248" spans="27:27">
      <c r="AA248" s="67"/>
    </row>
    <row r="249" spans="27:27">
      <c r="AA249" s="67"/>
    </row>
    <row r="250" spans="27:27">
      <c r="AA250" s="67"/>
    </row>
    <row r="251" spans="27:27">
      <c r="AA251" s="67"/>
    </row>
    <row r="252" spans="27:27">
      <c r="AA252" s="67"/>
    </row>
    <row r="253" spans="27:27">
      <c r="AA253" s="67"/>
    </row>
    <row r="254" spans="27:27">
      <c r="AA254" s="67"/>
    </row>
    <row r="255" spans="27:27">
      <c r="AA255" s="67"/>
    </row>
    <row r="256" spans="27:27">
      <c r="AA256" s="67"/>
    </row>
    <row r="257" spans="27:27">
      <c r="AA257" s="67"/>
    </row>
    <row r="258" spans="27:27">
      <c r="AA258" s="67"/>
    </row>
    <row r="259" spans="27:27">
      <c r="AA259" s="67"/>
    </row>
    <row r="260" spans="27:27">
      <c r="AA260" s="67"/>
    </row>
    <row r="261" spans="27:27">
      <c r="AA261" s="67"/>
    </row>
    <row r="262" spans="27:27">
      <c r="AA262" s="67"/>
    </row>
    <row r="263" spans="27:27">
      <c r="AA263" s="67"/>
    </row>
    <row r="264" spans="27:27">
      <c r="AA264" s="67"/>
    </row>
    <row r="265" spans="27:27">
      <c r="AA265" s="67"/>
    </row>
    <row r="266" spans="27:27">
      <c r="AA266" s="67"/>
    </row>
    <row r="267" spans="27:27">
      <c r="AA267" s="67"/>
    </row>
    <row r="268" spans="27:27">
      <c r="AA268" s="67"/>
    </row>
    <row r="269" spans="27:27">
      <c r="AA269" s="67"/>
    </row>
    <row r="270" spans="27:27">
      <c r="AA270" s="67"/>
    </row>
    <row r="271" spans="27:27">
      <c r="AA271" s="67"/>
    </row>
    <row r="272" spans="27:27">
      <c r="AA272" s="67"/>
    </row>
    <row r="273" spans="27:27">
      <c r="AA273" s="67"/>
    </row>
    <row r="274" spans="27:27">
      <c r="AA274" s="67"/>
    </row>
    <row r="275" spans="27:27">
      <c r="AA275" s="67"/>
    </row>
    <row r="276" spans="27:27">
      <c r="AA276" s="67"/>
    </row>
    <row r="277" spans="27:27">
      <c r="AA277" s="67"/>
    </row>
    <row r="278" spans="27:27">
      <c r="AA278" s="67"/>
    </row>
    <row r="279" spans="27:27">
      <c r="AA279" s="67"/>
    </row>
    <row r="280" spans="27:27">
      <c r="AA280" s="67"/>
    </row>
    <row r="281" spans="27:27">
      <c r="AA281" s="67"/>
    </row>
    <row r="282" spans="27:27">
      <c r="AA282" s="67"/>
    </row>
    <row r="283" spans="27:27">
      <c r="AA283" s="67"/>
    </row>
    <row r="284" spans="27:27">
      <c r="AA284" s="67"/>
    </row>
    <row r="285" spans="27:27">
      <c r="AA285" s="67"/>
    </row>
    <row r="286" spans="27:27">
      <c r="AA286" s="67"/>
    </row>
    <row r="287" spans="27:27">
      <c r="AA287" s="67"/>
    </row>
    <row r="288" spans="27:27">
      <c r="AA288" s="67"/>
    </row>
    <row r="289" spans="27:27">
      <c r="AA289" s="67"/>
    </row>
    <row r="290" spans="27:27">
      <c r="AA290" s="67"/>
    </row>
    <row r="291" spans="27:27">
      <c r="AA291" s="67"/>
    </row>
    <row r="292" spans="27:27">
      <c r="AA292" s="67"/>
    </row>
    <row r="293" spans="27:27">
      <c r="AA293" s="67"/>
    </row>
    <row r="294" spans="27:27">
      <c r="AA294" s="67"/>
    </row>
    <row r="295" spans="27:27">
      <c r="AA295" s="67"/>
    </row>
    <row r="296" spans="27:27">
      <c r="AA296" s="67"/>
    </row>
    <row r="297" spans="27:27">
      <c r="AA297" s="67"/>
    </row>
    <row r="298" spans="27:27">
      <c r="AA298" s="67"/>
    </row>
    <row r="299" spans="27:27">
      <c r="AA299" s="67"/>
    </row>
    <row r="300" spans="27:27">
      <c r="AA300" s="67"/>
    </row>
    <row r="301" spans="27:27">
      <c r="AA301" s="67"/>
    </row>
    <row r="302" spans="27:27">
      <c r="AA302" s="67"/>
    </row>
    <row r="303" spans="27:27">
      <c r="AA303" s="67"/>
    </row>
    <row r="304" spans="27:27">
      <c r="AA304" s="67"/>
    </row>
    <row r="305" spans="27:27">
      <c r="AA305" s="67"/>
    </row>
    <row r="306" spans="27:27">
      <c r="AA306" s="67"/>
    </row>
    <row r="307" spans="27:27">
      <c r="AA307" s="67"/>
    </row>
    <row r="308" spans="27:27">
      <c r="AA308" s="67"/>
    </row>
    <row r="309" spans="27:27">
      <c r="AA309" s="67"/>
    </row>
    <row r="310" spans="27:27">
      <c r="AA310" s="67"/>
    </row>
    <row r="311" spans="27:27">
      <c r="AA311" s="67"/>
    </row>
    <row r="312" spans="27:27">
      <c r="AA312" s="67"/>
    </row>
    <row r="313" spans="27:27">
      <c r="AA313" s="67"/>
    </row>
    <row r="314" spans="27:27">
      <c r="AA314" s="67"/>
    </row>
    <row r="315" spans="27:27">
      <c r="AA315" s="67"/>
    </row>
    <row r="316" spans="27:27">
      <c r="AA316" s="67"/>
    </row>
    <row r="317" spans="27:27">
      <c r="AA317" s="67"/>
    </row>
    <row r="318" spans="27:27">
      <c r="AA318" s="67"/>
    </row>
    <row r="319" spans="27:27">
      <c r="AA319" s="67"/>
    </row>
    <row r="320" spans="27:27">
      <c r="AA320" s="67"/>
    </row>
    <row r="321" spans="27:27">
      <c r="AA321" s="67"/>
    </row>
    <row r="322" spans="27:27">
      <c r="AA322" s="67"/>
    </row>
    <row r="323" spans="27:27">
      <c r="AA323" s="67"/>
    </row>
    <row r="324" spans="27:27">
      <c r="AA324" s="67"/>
    </row>
    <row r="325" spans="27:27">
      <c r="AA325" s="67"/>
    </row>
    <row r="326" spans="27:27">
      <c r="AA326" s="67"/>
    </row>
    <row r="327" spans="27:27">
      <c r="AA327" s="67"/>
    </row>
    <row r="328" spans="27:27">
      <c r="AA328" s="67"/>
    </row>
    <row r="329" spans="27:27">
      <c r="AA329" s="67"/>
    </row>
    <row r="330" spans="27:27">
      <c r="AA330" s="67"/>
    </row>
    <row r="331" spans="27:27">
      <c r="AA331" s="67"/>
    </row>
    <row r="332" spans="27:27">
      <c r="AA332" s="67"/>
    </row>
    <row r="333" spans="27:27">
      <c r="AA333" s="67"/>
    </row>
    <row r="334" spans="27:27">
      <c r="AA334" s="67"/>
    </row>
    <row r="335" spans="27:27">
      <c r="AA335" s="67"/>
    </row>
    <row r="336" spans="27:27">
      <c r="AA336" s="67"/>
    </row>
    <row r="337" spans="27:27">
      <c r="AA337" s="67"/>
    </row>
    <row r="338" spans="27:27">
      <c r="AA338" s="67"/>
    </row>
    <row r="339" spans="27:27">
      <c r="AA339" s="67"/>
    </row>
    <row r="340" spans="27:27">
      <c r="AA340" s="67"/>
    </row>
    <row r="341" spans="27:27">
      <c r="AA341" s="67"/>
    </row>
    <row r="342" spans="27:27">
      <c r="AA342" s="67"/>
    </row>
    <row r="343" spans="27:27">
      <c r="AA343" s="67"/>
    </row>
    <row r="344" spans="27:27">
      <c r="AA344" s="67"/>
    </row>
    <row r="345" spans="27:27">
      <c r="AA345" s="67"/>
    </row>
    <row r="346" spans="27:27">
      <c r="AA346" s="67"/>
    </row>
    <row r="347" spans="27:27">
      <c r="AA347" s="67"/>
    </row>
    <row r="348" spans="27:27">
      <c r="AA348" s="67"/>
    </row>
    <row r="349" spans="27:27">
      <c r="AA349" s="67"/>
    </row>
    <row r="350" spans="27:27">
      <c r="AA350" s="67"/>
    </row>
    <row r="351" spans="27:27">
      <c r="AA351" s="67"/>
    </row>
    <row r="352" spans="27:27">
      <c r="AA352" s="67"/>
    </row>
    <row r="353" spans="27:27">
      <c r="AA353" s="67"/>
    </row>
    <row r="354" spans="27:27">
      <c r="AA354" s="67"/>
    </row>
    <row r="355" spans="27:27">
      <c r="AA355" s="67"/>
    </row>
    <row r="356" spans="27:27">
      <c r="AA356" s="67"/>
    </row>
    <row r="357" spans="27:27">
      <c r="AA357" s="67"/>
    </row>
    <row r="358" spans="27:27">
      <c r="AA358" s="67"/>
    </row>
    <row r="359" spans="27:27">
      <c r="AA359" s="67"/>
    </row>
    <row r="360" spans="27:27">
      <c r="AA360" s="67"/>
    </row>
    <row r="361" spans="27:27">
      <c r="AA361" s="67"/>
    </row>
    <row r="362" spans="27:27">
      <c r="AA362" s="67"/>
    </row>
    <row r="363" spans="27:27">
      <c r="AA363" s="67"/>
    </row>
    <row r="364" spans="27:27">
      <c r="AA364" s="67"/>
    </row>
    <row r="365" spans="27:27">
      <c r="AA365" s="67"/>
    </row>
    <row r="366" spans="27:27">
      <c r="AA366" s="67"/>
    </row>
    <row r="367" spans="27:27">
      <c r="AA367" s="67"/>
    </row>
    <row r="368" spans="27:27">
      <c r="AA368" s="67"/>
    </row>
    <row r="369" spans="27:27">
      <c r="AA369" s="67"/>
    </row>
    <row r="370" spans="27:27">
      <c r="AA370" s="67"/>
    </row>
    <row r="371" spans="27:27">
      <c r="AA371" s="67"/>
    </row>
    <row r="372" spans="27:27">
      <c r="AA372" s="67"/>
    </row>
    <row r="373" spans="27:27">
      <c r="AA373" s="67"/>
    </row>
    <row r="374" spans="27:27">
      <c r="AA374" s="67"/>
    </row>
    <row r="375" spans="27:27">
      <c r="AA375" s="67"/>
    </row>
    <row r="376" spans="27:27">
      <c r="AA376" s="67"/>
    </row>
    <row r="377" spans="27:27">
      <c r="AA377" s="67"/>
    </row>
    <row r="378" spans="27:27">
      <c r="AA378" s="67"/>
    </row>
    <row r="379" spans="27:27">
      <c r="AA379" s="67"/>
    </row>
    <row r="380" spans="27:27">
      <c r="AA380" s="67"/>
    </row>
    <row r="381" spans="27:27">
      <c r="AA381" s="67"/>
    </row>
    <row r="382" spans="27:27">
      <c r="AA382" s="67"/>
    </row>
    <row r="383" spans="27:27">
      <c r="AA383" s="67"/>
    </row>
    <row r="384" spans="27:27">
      <c r="AA384" s="67"/>
    </row>
    <row r="385" spans="27:27">
      <c r="AA385" s="67"/>
    </row>
    <row r="386" spans="27:27">
      <c r="AA386" s="67"/>
    </row>
    <row r="387" spans="27:27">
      <c r="AA387" s="67"/>
    </row>
    <row r="388" spans="27:27">
      <c r="AA388" s="67"/>
    </row>
    <row r="389" spans="27:27">
      <c r="AA389" s="67"/>
    </row>
    <row r="390" spans="27:27">
      <c r="AA390" s="67"/>
    </row>
    <row r="391" spans="27:27">
      <c r="AA391" s="67"/>
    </row>
    <row r="392" spans="27:27">
      <c r="AA392" s="67"/>
    </row>
    <row r="393" spans="27:27">
      <c r="AA393" s="67"/>
    </row>
    <row r="394" spans="27:27">
      <c r="AA394" s="67"/>
    </row>
    <row r="395" spans="27:27">
      <c r="AA395" s="67"/>
    </row>
    <row r="396" spans="27:27">
      <c r="AA396" s="67"/>
    </row>
    <row r="397" spans="27:27">
      <c r="AA397" s="67"/>
    </row>
    <row r="398" spans="27:27">
      <c r="AA398" s="67"/>
    </row>
    <row r="399" spans="27:27">
      <c r="AA399" s="67"/>
    </row>
    <row r="400" spans="27:27">
      <c r="AA400" s="67"/>
    </row>
    <row r="401" spans="27:27">
      <c r="AA401" s="67"/>
    </row>
    <row r="402" spans="27:27">
      <c r="AA402" s="67"/>
    </row>
    <row r="403" spans="27:27">
      <c r="AA403" s="67"/>
    </row>
    <row r="404" spans="27:27">
      <c r="AA404" s="67"/>
    </row>
    <row r="405" spans="27:27">
      <c r="AA405" s="67"/>
    </row>
    <row r="406" spans="27:27">
      <c r="AA406" s="67"/>
    </row>
    <row r="407" spans="27:27">
      <c r="AA407" s="67"/>
    </row>
    <row r="408" spans="27:27">
      <c r="AA408" s="67"/>
    </row>
    <row r="409" spans="27:27">
      <c r="AA409" s="67"/>
    </row>
    <row r="410" spans="27:27">
      <c r="AA410" s="67"/>
    </row>
    <row r="411" spans="27:27">
      <c r="AA411" s="67"/>
    </row>
    <row r="412" spans="27:27">
      <c r="AA412" s="67"/>
    </row>
    <row r="413" spans="27:27">
      <c r="AA413" s="67"/>
    </row>
    <row r="414" spans="27:27">
      <c r="AA414" s="67"/>
    </row>
    <row r="415" spans="27:27">
      <c r="AA415" s="67"/>
    </row>
    <row r="416" spans="27:27">
      <c r="AA416" s="67"/>
    </row>
    <row r="417" spans="27:27">
      <c r="AA417" s="67"/>
    </row>
    <row r="418" spans="27:27">
      <c r="AA418" s="67"/>
    </row>
    <row r="419" spans="27:27">
      <c r="AA419" s="67"/>
    </row>
    <row r="420" spans="27:27">
      <c r="AA420" s="67"/>
    </row>
    <row r="421" spans="27:27">
      <c r="AA421" s="67"/>
    </row>
    <row r="422" spans="27:27">
      <c r="AA422" s="67"/>
    </row>
    <row r="423" spans="27:27">
      <c r="AA423" s="67"/>
    </row>
    <row r="424" spans="27:27">
      <c r="AA424" s="67"/>
    </row>
    <row r="425" spans="27:27">
      <c r="AA425" s="67"/>
    </row>
    <row r="426" spans="27:27">
      <c r="AA426" s="67"/>
    </row>
    <row r="427" spans="27:27">
      <c r="AA427" s="67"/>
    </row>
    <row r="428" spans="27:27">
      <c r="AA428" s="67"/>
    </row>
    <row r="429" spans="27:27">
      <c r="AA429" s="67"/>
    </row>
    <row r="430" spans="27:27">
      <c r="AA430" s="67"/>
    </row>
    <row r="431" spans="27:27">
      <c r="AA431" s="67"/>
    </row>
    <row r="432" spans="27:27">
      <c r="AA432" s="67"/>
    </row>
    <row r="433" spans="27:27">
      <c r="AA433" s="67"/>
    </row>
    <row r="434" spans="27:27">
      <c r="AA434" s="67"/>
    </row>
    <row r="435" spans="27:27">
      <c r="AA435" s="67"/>
    </row>
    <row r="436" spans="27:27">
      <c r="AA436" s="67"/>
    </row>
    <row r="437" spans="27:27">
      <c r="AA437" s="67"/>
    </row>
    <row r="438" spans="27:27">
      <c r="AA438" s="67"/>
    </row>
    <row r="439" spans="27:27">
      <c r="AA439" s="67"/>
    </row>
    <row r="440" spans="27:27">
      <c r="AA440" s="67"/>
    </row>
  </sheetData>
  <mergeCells count="2">
    <mergeCell ref="A1:AC1"/>
    <mergeCell ref="A2:AC2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44" orientation="landscape" r:id="rId1"/>
  <headerFooter alignWithMargins="0"/>
  <ignoredErrors>
    <ignoredError sqref="V6:AA8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RDOACUM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Casillas</dc:creator>
  <cp:lastModifiedBy>Jose Rene</cp:lastModifiedBy>
  <dcterms:created xsi:type="dcterms:W3CDTF">2012-02-16T18:06:03Z</dcterms:created>
  <dcterms:modified xsi:type="dcterms:W3CDTF">2012-02-20T17:40:42Z</dcterms:modified>
</cp:coreProperties>
</file>