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388" sheetId="5" r:id="rId5"/>
    <sheet name="Tabla 215389" sheetId="6" r:id="rId6"/>
    <sheet name="Tabla 215387" sheetId="7" r:id="rId7"/>
    <sheet name="Tabla 215390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<sst xmlns="http://schemas.openxmlformats.org/spreadsheetml/2006/main" count="1744" uniqueCount="369">
  <si>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</si>
  <si>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</si>
  <si>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</si>
  <si>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</si>
  <si>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</si>
  <si>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</si>
  <si>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</si>
  <si>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</si>
  <si>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</si>
  <si>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</si>
  <si>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</si>
  <si>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</si>
  <si>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</si>
  <si>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</si>
  <si>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34960</t>
  </si>
  <si>
    <t>TITULO</t>
  </si>
  <si>
    <t>NOMBRE CORTO</t>
  </si>
  <si>
    <t>DESCRIPCION</t>
  </si>
  <si>
    <t>XXVIII-B.De las adjudicaciones directas</t>
  </si>
  <si>
    <t>LETAIPA77FXXVIIIB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</si>
  <si>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</si>
  <si>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</si>
  <si>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</si>
  <si>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</si>
  <si>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</si>
  <si>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</si>
  <si>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</si>
  <si>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</si>
  <si>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</si>
  <si>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</si>
  <si>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215356</t>
  </si>
  <si>
    <t>215386</t>
  </si>
  <si>
    <t>215360</t>
  </si>
  <si>
    <t>215352</t>
  </si>
  <si>
    <t>215357</t>
  </si>
  <si>
    <t>215365</t>
  </si>
  <si>
    <t>215378</t>
  </si>
  <si>
    <t>215366</t>
  </si>
  <si>
    <t>215388</t>
  </si>
  <si>
    <t>215389</t>
  </si>
  <si>
    <t>215362</t>
  </si>
  <si>
    <t>215363</t>
  </si>
  <si>
    <t>215358</t>
  </si>
  <si>
    <t>215371</t>
  </si>
  <si>
    <t>215372</t>
  </si>
  <si>
    <t>215373</t>
  </si>
  <si>
    <t>215375</t>
  </si>
  <si>
    <t>215376</t>
  </si>
  <si>
    <t>215353</t>
  </si>
  <si>
    <t>215355</t>
  </si>
  <si>
    <t>215359</t>
  </si>
  <si>
    <t>215367</t>
  </si>
  <si>
    <t>215374</t>
  </si>
  <si>
    <t>215368</t>
  </si>
  <si>
    <t>215369</t>
  </si>
  <si>
    <t>215383</t>
  </si>
  <si>
    <t>215382</t>
  </si>
  <si>
    <t>215361</t>
  </si>
  <si>
    <t>215384</t>
  </si>
  <si>
    <t>215387</t>
  </si>
  <si>
    <t>215385</t>
  </si>
  <si>
    <t>215390</t>
  </si>
  <si>
    <t>215364</t>
  </si>
  <si>
    <t>215379</t>
  </si>
  <si>
    <t>215380</t>
  </si>
  <si>
    <t>215381</t>
  </si>
  <si>
    <t>215377</t>
  </si>
  <si>
    <t>215370</t>
  </si>
  <si>
    <t>215354</t>
  </si>
  <si>
    <t>215391</t>
  </si>
  <si>
    <t>215392</t>
  </si>
  <si>
    <t>215393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</si>
  <si>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</si>
  <si>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</si>
  <si>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</si>
  <si>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</si>
  <si>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</si>
  <si>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</si>
  <si>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</si>
  <si>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</si>
  <si>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</si>
  <si>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24132</t>
  </si>
  <si>
    <t>24133</t>
  </si>
  <si>
    <t>24134</t>
  </si>
  <si>
    <t>24135</t>
  </si>
  <si>
    <t>24136</t>
  </si>
  <si>
    <t>ID</t>
  </si>
  <si>
    <t>Nombre(s)</t>
  </si>
  <si>
    <t>Primer apellido</t>
  </si>
  <si>
    <t>Segundo apellido</t>
  </si>
  <si>
    <t>Razón social</t>
  </si>
  <si>
    <t>Monto total de la cotización</t>
  </si>
  <si>
    <t>24137</t>
  </si>
  <si>
    <t>24138</t>
  </si>
  <si>
    <t>24139</t>
  </si>
  <si>
    <t>24140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</si>
  <si>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</si>
  <si>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</si>
  <si>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</si>
  <si>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</si>
  <si>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</si>
  <si>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</si>
  <si>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</si>
  <si>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</si>
  <si>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</si>
  <si>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</si>
  <si>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</si>
  <si>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</si>
  <si>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</si>
  <si>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</si>
  <si>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</si>
  <si>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</si>
  <si>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</si>
  <si>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</si>
  <si>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</si>
  <si>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24128</t>
  </si>
  <si>
    <t>24129</t>
  </si>
  <si>
    <t>24130</t>
  </si>
  <si>
    <t>24131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</si>
  <si>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</si>
  <si>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</si>
  <si>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</si>
  <si>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</si>
  <si>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</si>
  <si>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24141</t>
  </si>
  <si>
    <t>24142</t>
  </si>
  <si>
    <t>24143</t>
  </si>
  <si>
    <t>24144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</si>
  <si>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</si>
  <si>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</si>
  <si>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</si>
  <si>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</si>
  <si>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</si>
  <si>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</si>
  <si>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</si>
  <si>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</si>
  <si>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</si>
  <si>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</si>
  <si>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</si>
  <si>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</si>
  <si>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</si>
  <si>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</si>
  <si>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</si>
  <si>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>UACH.DA.A010101.2015.DC</t>
  </si>
  <si>
    <t>UACH.DA.A160101.2015.DC</t>
  </si>
  <si>
    <t>UACH.DA.A220102.2015.DC</t>
  </si>
  <si>
    <t>UACH.DA.A280101.2014.DC</t>
  </si>
  <si>
    <t>UACH.DA.A230101.2015.DC</t>
  </si>
  <si>
    <t>UACH.DA.A260202.2015.DC</t>
  </si>
  <si>
    <t>UACH.DA.A270101.2015.DC</t>
  </si>
  <si>
    <t>UACH.DA.A300101.2015.DC</t>
  </si>
  <si>
    <t>UACH.DA.A010102.2015.DC</t>
  </si>
  <si>
    <t>UACH.DA.A090201.2015.DC</t>
  </si>
  <si>
    <t>UACH.DA.A190204.2015.DC</t>
  </si>
  <si>
    <t>1er. Trimestre</t>
  </si>
  <si>
    <t>ART. 102 Y ART. 58</t>
  </si>
  <si>
    <t>ART. 102 Y ART. 51</t>
  </si>
  <si>
    <t>ART. 101 ,ART. 22 Y ART. 51</t>
  </si>
  <si>
    <t>ART. 102</t>
  </si>
  <si>
    <t>ART. 51</t>
  </si>
  <si>
    <t>ART. 101 Y ART. 22</t>
  </si>
  <si>
    <t>ART. 41</t>
  </si>
  <si>
    <t>Cotizaciones consideradas Tabla 215388</t>
  </si>
  <si>
    <t>Nombre o razón social del adjudicado Tabla 215389</t>
  </si>
  <si>
    <t xml:space="preserve">ID 1 </t>
  </si>
  <si>
    <t>ID 2</t>
  </si>
  <si>
    <t>ID 3</t>
  </si>
  <si>
    <t>ID 4</t>
  </si>
  <si>
    <t>ID 5</t>
  </si>
  <si>
    <t>ID 6</t>
  </si>
  <si>
    <t>ID 7</t>
  </si>
  <si>
    <t>ID 8</t>
  </si>
  <si>
    <t>ID 9</t>
  </si>
  <si>
    <t>ID 10</t>
  </si>
  <si>
    <t>ID 11</t>
  </si>
  <si>
    <t>ID 1</t>
  </si>
  <si>
    <t>DIRECCION ADMINISTRATIVA-DEPARTAMENTO DE ADQUISICIONES</t>
  </si>
  <si>
    <t>DOLARES AMERICANOS</t>
  </si>
  <si>
    <t>PESOS MEXICANOS</t>
  </si>
  <si>
    <t>Obra pública y/o servicios relacionados con ésta Tabla 215387</t>
  </si>
  <si>
    <t>Convenios modificatorios Tabla 215390</t>
  </si>
  <si>
    <t>NO ES CONTRATO DE OBRA PUBLICA</t>
  </si>
  <si>
    <t xml:space="preserve">DIRECCION ADMINISTRATIVA-DEPARTAMENTO DE ADQUISICIONES </t>
  </si>
  <si>
    <t>CHEQUE NOMINATIVO</t>
  </si>
  <si>
    <t>AUDITORIA INTERNA Y EXTERNA</t>
  </si>
  <si>
    <t>NO HUBO CONVENIO MODIFICATORIO</t>
  </si>
  <si>
    <t>IP MATRIX S.A. DE C.V.</t>
  </si>
  <si>
    <t>BERTHA ALICIA VALENZUELA LICON-IMPRESOS Y SELLOS VALENZUELA</t>
  </si>
  <si>
    <t>CENGAGE LEARNING EDITORES S.A. DE C.V.</t>
  </si>
  <si>
    <t>IMPRESORA ESTANDAR S.A. DE C.V.</t>
  </si>
  <si>
    <t>JOAQUIN GILBERTO TREVIÑO DAVILA- INGENIERIA,CONSULTORIA Y ADMINISTRACION</t>
  </si>
  <si>
    <t>CORPORATIVO ARPE S.A. DE C.V.</t>
  </si>
  <si>
    <t>VALUACIONES ACTUARIALES DEL NORTE S.C.</t>
  </si>
  <si>
    <t>ERNESTO OCTAVIO SANTIESTEBAN SHIEBECK-FORMA ARQUITECTURA</t>
  </si>
  <si>
    <t>EDMUNDO HERMOSILLO CASTILLO-RED PACK</t>
  </si>
  <si>
    <t>TECNOSIM S.A. DE C.V.</t>
  </si>
  <si>
    <t>INTELTECH S.A. DE C.V.</t>
  </si>
  <si>
    <t xml:space="preserve">EDMUNDO </t>
  </si>
  <si>
    <t>HERMOSILLO</t>
  </si>
  <si>
    <t>CASTILLO</t>
  </si>
  <si>
    <t>JOAQUIN GILBERTO</t>
  </si>
  <si>
    <t>ERNESTO OCTAVIO</t>
  </si>
  <si>
    <t>TREVIÑO</t>
  </si>
  <si>
    <t>SANTIESTEBAN</t>
  </si>
  <si>
    <t>DAVILA</t>
  </si>
  <si>
    <t>SHIEBECK</t>
  </si>
  <si>
    <t>BERTHA ALICIA</t>
  </si>
  <si>
    <t>VALENZUELA</t>
  </si>
  <si>
    <t>LICON</t>
  </si>
  <si>
    <t>2do. Trimestre</t>
  </si>
  <si>
    <t>UACH.DA.A140401.2015.DC</t>
  </si>
  <si>
    <t>UACH.DA.A140402.2015.DC</t>
  </si>
  <si>
    <t>UACH.DA.A270201.2015.ITP.BIS.DC</t>
  </si>
  <si>
    <t>UACH.DA.A240403.2015.DC</t>
  </si>
  <si>
    <t>UACH.DA.A240404.2015.DC</t>
  </si>
  <si>
    <t>UACH.DA.A240406.2015.DC</t>
  </si>
  <si>
    <t>UACH.DA.A240401.2015.DC</t>
  </si>
  <si>
    <t>UACH.DA.A270401.2015.DC</t>
  </si>
  <si>
    <t>UACH.DA.A300402.2015.DC</t>
  </si>
  <si>
    <t>UACH.DA.A060501.2015.DC</t>
  </si>
  <si>
    <t>UACH.DA.A200405-1.2015.DC</t>
  </si>
  <si>
    <t>UACH.DA.A200405-2.2015.DC</t>
  </si>
  <si>
    <t>UACH.DA.A030602.2015.DC</t>
  </si>
  <si>
    <t>UACH.DA.A090601.2015.DC</t>
  </si>
  <si>
    <t>UACH.DA.A100603.2015.DC</t>
  </si>
  <si>
    <t>UACH.DA.A100604.2015.DC</t>
  </si>
  <si>
    <t>ART. 42</t>
  </si>
  <si>
    <t>ART. 101 Y 22</t>
  </si>
  <si>
    <t>ART. 6, 74, 51 Y 102</t>
  </si>
  <si>
    <t>ID 12</t>
  </si>
  <si>
    <t>ID 13</t>
  </si>
  <si>
    <t>ID 14</t>
  </si>
  <si>
    <t>ID 15</t>
  </si>
  <si>
    <t>ID 16</t>
  </si>
  <si>
    <t>ID 17</t>
  </si>
  <si>
    <t>ID 18</t>
  </si>
  <si>
    <t>ID 19</t>
  </si>
  <si>
    <t>ID 20</t>
  </si>
  <si>
    <t>ID 21</t>
  </si>
  <si>
    <t>ID 22</t>
  </si>
  <si>
    <t>ID 23</t>
  </si>
  <si>
    <t>ID 24</t>
  </si>
  <si>
    <t>ID 25</t>
  </si>
  <si>
    <t>ID 26</t>
  </si>
  <si>
    <t>ID 27</t>
  </si>
  <si>
    <t>COSAC, CONCIENCIA SOCIAL A.C.</t>
  </si>
  <si>
    <t>JALA INTERNACIONAL S.A. DE C.V.</t>
  </si>
  <si>
    <t>MARTHA OLGA HERRERA</t>
  </si>
  <si>
    <t>TAQ SISTEMAS MEDICOS S.A. DE C.V.</t>
  </si>
  <si>
    <t>HASCO IMPORTS S.A. DE C.V.</t>
  </si>
  <si>
    <t>OMAPI DE MEXICO S.A. DE C.V.</t>
  </si>
  <si>
    <t>EVA LUCRECIA ORTIZ HERRERA</t>
  </si>
  <si>
    <t>FIXAK S. DE R.L. MI.</t>
  </si>
  <si>
    <t>GALAZ, YAMASAKI, RUIZ URQUIZA S.C.</t>
  </si>
  <si>
    <t>CENTRO DE EXPOSICIONES Y CONVENCIONES DE CHIHUAHUA A.C.</t>
  </si>
  <si>
    <t>DETROIT DIESEL ALLISON DE MEXICO S. DE R.L. DE C.V.</t>
  </si>
  <si>
    <t>AUTOMOTORES TOKIO S.A. DE C.V.</t>
  </si>
  <si>
    <t>IHO MOBILIARIO INSTITUCIONAL S.A. DE C.V.</t>
  </si>
  <si>
    <t>TECNOLOGIA Y DISEÑO PUBLICITARIO S.A. DE C.V.</t>
  </si>
  <si>
    <t>CENTRO NACIONAL DE EVALUACION PARA LA EDUCACION SUPERIOR A.C.</t>
  </si>
  <si>
    <t>MAYORTEC S.A. DE C.V.</t>
  </si>
  <si>
    <t xml:space="preserve">MARTHA OLGA </t>
  </si>
  <si>
    <t>HERRERA</t>
  </si>
  <si>
    <t>ORTIZ</t>
  </si>
  <si>
    <t>EVA LUCRECIA</t>
  </si>
  <si>
    <t>ACCION DE JOVENES POR LA FAMILIA/ TRANSFORMANDO LA VIDA DE LAS MUJERES/ COSAC, CONCIENCIA SOCIAL</t>
  </si>
  <si>
    <t>INTRAJEK/ SOLUCIONES DIGITALES/ JALA INTERNACIONAL</t>
  </si>
  <si>
    <t>EVENTOS LIBRA/ COMIDAS Y DESAYUNOS J3/ BANQUETES FLORENCIA</t>
  </si>
  <si>
    <t>NOHE SPORTS/ ALLIENS TRADERS/ SPORT GARDEN</t>
  </si>
  <si>
    <t>MINSE DISTRIBUIDORA/ GUADALUPE MERGIL/ SAMS CLUB/ CITY CLUB/ COSTCO/ FIXAK</t>
  </si>
  <si>
    <t>HOTEL SOBERANO/ EVENTOS VILLAREAL/ CENTRO DE CONVENCIONES</t>
  </si>
  <si>
    <t>OFICIUM/ IHO MOBILIARIO/ OFICASA</t>
  </si>
  <si>
    <t>IMPRENTA MAO/ MAS PROMOCIONALES/ TECNOLOGIA Y DISEÑO PUBLICITARIO</t>
  </si>
  <si>
    <t>SERVICIOS ESPECIALIZADOS DE SEG. PRIVADA/ INTEGRADORES DE SISTEMAS DE SEG. ELECTRONICA/ MAYORTEC</t>
  </si>
  <si>
    <t>CROMA/ IMPRESOS BARRERA/  IMPRESORA ESTANDAR</t>
  </si>
  <si>
    <t>PROYECTOS,CONSTRUCCION Y ACABADOS/ INTEGRA/ FORMA ARQUITECTURA</t>
  </si>
  <si>
    <t>AERO FLASH/  MUNDO POSTAL/ RED PACK</t>
  </si>
  <si>
    <t>UACH.DA.A010701.2015.DC</t>
  </si>
  <si>
    <t>UACH.DA.A010702.2015.DC</t>
  </si>
  <si>
    <t>UACH.DA.A030802.2015.DC</t>
  </si>
  <si>
    <t>UACH.DA.A120802.2015.DC</t>
  </si>
  <si>
    <t>3er. Trimestre</t>
  </si>
  <si>
    <t>ID 28</t>
  </si>
  <si>
    <t>ID 29</t>
  </si>
  <si>
    <t>ID 30</t>
  </si>
  <si>
    <t>ID 31</t>
  </si>
  <si>
    <t>ART. 101</t>
  </si>
  <si>
    <t>FORMA ARQUITECTURA/ PROYECTOS CONSTRUCCION Y ACABADOS/ G-DNK</t>
  </si>
  <si>
    <t>ONE CONTACT/ OKWA SOLUCIONES/ CONNEXT SOLUCIONES</t>
  </si>
  <si>
    <t>NATIONAL INSTRUMENTS DE MEXICO</t>
  </si>
  <si>
    <t>MIGUEL VALVERDE</t>
  </si>
  <si>
    <t>G-DNK SERVICIOS EN INGENIERIA S.A. DE C.V.</t>
  </si>
  <si>
    <t>CONNEXT SOLUCIONES S.A. DE C.V.</t>
  </si>
  <si>
    <t>NATIONAL INSTRUMENTS DE MEXICO S.A. DE C.V.</t>
  </si>
  <si>
    <t>MIGUEL EDUARDO VALVERDE CASTILLO</t>
  </si>
  <si>
    <t xml:space="preserve">MIGUEL EDUARDO </t>
  </si>
  <si>
    <t>VALVERDE</t>
  </si>
  <si>
    <t>4to. Trimestre</t>
  </si>
  <si>
    <t>UACH.DA.A251101.2015.DC</t>
  </si>
  <si>
    <t>UACH.DA.A161001.2015.DC</t>
  </si>
  <si>
    <t>UACH.DA.A021001.2015.DC</t>
  </si>
  <si>
    <t>UACH.DA.A161002.2015.DC</t>
  </si>
  <si>
    <t>ID 32</t>
  </si>
  <si>
    <t>ID 33</t>
  </si>
  <si>
    <t>ID 34</t>
  </si>
  <si>
    <t>ID 35</t>
  </si>
  <si>
    <t>INNOVACION,TECKNOLOGIA Y SERVICIOS S.A.DE C.V.</t>
  </si>
  <si>
    <t>DORCOR OBRAS Y DISEÑO S.A. DE C.V.</t>
  </si>
  <si>
    <t>INTRAJEK BUSINESS SOLUTIONS S.A. DE C.V.</t>
  </si>
  <si>
    <t>G-DNK/ 3C SOLUTIONS/ DORCOR</t>
  </si>
  <si>
    <t>PRESTACION DEL SERVICIO DE CONEXIÓN DE BANDA ANCHA SOL. POR C.G.T.I.</t>
  </si>
  <si>
    <t>C.G.T.I.</t>
  </si>
  <si>
    <t>ESTATAL</t>
  </si>
  <si>
    <t>SERVICIO DE IMPRESIÓN DE TITULOS PROFESIONALES SOL. POR DIRECCION ACADEMICA</t>
  </si>
  <si>
    <t>DIRECCION ACADEMICA</t>
  </si>
  <si>
    <t>ADQUISICION DE LIBROS DE INGLES WORLD ENGLISH Y HELLO SOL. POR DIR. ACADEMICA</t>
  </si>
  <si>
    <t>PRESTACION DEL SERVICIO DE IMPRESIÓN DE LA PUBLICIDAD DE LAS TEMP. DE LA ORQUESTA SINFONICA SOL. POR DIRECCION DE EXTENSION Y DIFUSION</t>
  </si>
  <si>
    <t>DIRECCION DE EXTENSION Y DIFUSION CULTURAL</t>
  </si>
  <si>
    <t>CONTRATACION DEL SERVICIO DE CONSULTORIA Y ASESORIA PARA LAS DISCIPLINAS DE OBRA PUBLICA Y ADQUISICIONES SOL. POR RECTORIA</t>
  </si>
  <si>
    <t>RECTORIA</t>
  </si>
  <si>
    <t>CONTRATACION DEL SERVICIO DE SUMINISTRO DE GASOLINA A TRAVES DE CODIGO DE BARRAS Y VALES DE GASOLINA SOL. POR FAC. CONTADURIA Y ADMÓN.</t>
  </si>
  <si>
    <t>FACULTAD DE CONTADURIA Y ADMÓN.</t>
  </si>
  <si>
    <t>CONTRATACION DEL SERVICIO DE EVALUACION ACTUARIAL ESTANDARIZADA DEL SISTEMA DE PENSIONES Y PRESTACIONES CONTINGENTES,LA CERTIFICACION ACTUARIAL DEL REGIMEN DE PENSIONES Y JUBILACIONES Y CERTIFICACION ACTUARIAL BAJO LOS LINEAMIENTOS DEL NIF-D3 SOL. POR LA DIRECCION DE PLANEACION Y DES. INSTITUCIONAL</t>
  </si>
  <si>
    <t>PRESTACION DEL SERVICIO DE REMODELACION Y ADECUACION DE LAS INSTALACIONES DE LA FACULTAD DE CONTADURIA Y ADMON. EXTENSION PARRAL SOL. POR LA FAC. DE CONTADURIA Y ADMON.</t>
  </si>
  <si>
    <t>ADQUISICION DE GUIAS PREPAGADAS NACIONALES POR EL PERIODO COMPRENDIDO DEL 10 DE FEBRERO DEL 2015 AL 31 DE DICIEMBRE DEL 2015</t>
  </si>
  <si>
    <t>ADQUISICION DE SIMULADOR DE EMERGENCIAS DEL ADULTO DE ALTA FIDELIDAD MARCA METIMAN PARA EL EDIF. DE SIMULACION AVANZADA E INGENIERIA BIOMEDICA SOL. POR LA FAC. DE MEDICINA</t>
  </si>
  <si>
    <t>ADQUISICION DE LABORATORIOS E-BLOCKS INCLUYENDO CAPACITACION,SEGUIMIENTO Y EVALUACION SOL. POR LA FAC. DE FILOSOFIA Y LETRAS</t>
  </si>
  <si>
    <t>CONTRATACION DE SERVICIOS PARA LA REALIZACION DE CONGRESO INTERNACIONAL QUE MEJORE EL NIVEL DE HABILITACION Y FORTALECIMIENTO DE LA PLANTA DOCENTE ASI COMO LA PRESENTACION DE 4 PONENTES EN EL MISMO SOL. POR LA FAC. DE CIENCIAS POLITICAS</t>
  </si>
  <si>
    <t xml:space="preserve">ADQUISICION DE 3600 BATERIAS DE REPUESTO CON IMPRESIÓN DEL LOGO UACH OBSEQUIOS DEL FESTEJO DEL DIA DEL MAESTRO SOL. POR DIRECCION ACADEMICA </t>
  </si>
  <si>
    <t xml:space="preserve">SERVICIO DE ALIMENTACION PARA DEPORTISTAS </t>
  </si>
  <si>
    <t>ADQUISICION DE SIMULADORES Y EQUIPO ESPECIALIZADO DE PRACTICA EDUCATIVA PARA LABORATORIO DE ENFERMERIA</t>
  </si>
  <si>
    <t>ADQUISICION DE DATOS OPTICO LA VISION</t>
  </si>
  <si>
    <t>ADQUISICION DE CUARTO DE ESTIMULACION SENSORIAL, DISEÑO A LA MEDIDA</t>
  </si>
  <si>
    <t>ADQUISICION DE MATERIAL Y EQUIPO PARA COACHES, PERSONAL Y JUGADORES DE LA LIGA MAYOR DE FUTBOL AMERICANO</t>
  </si>
  <si>
    <t>ADQUISICION DE OBSEQUIOS PARA FESTEJO DEL DIA DEL MAESTRO</t>
  </si>
  <si>
    <t>SERVICIOS PROFESIONALES DE AUDITORIA DE LOS ESTADOS FINANCIEROS DE LA FCA</t>
  </si>
  <si>
    <t xml:space="preserve">RENTA DE INSTALACIONES DEL CENTRO DE CONVENCIONES PARA FESTEJO DEL DIA DEL MAESTRO </t>
  </si>
  <si>
    <t xml:space="preserve">ADQUISICION DE VEHICULO DE 19 PASAJEROS </t>
  </si>
  <si>
    <t xml:space="preserve">ADQUISICION DE 2 VEHICULOS TIPO SEDAN </t>
  </si>
  <si>
    <t>ADQUISICION DE SILLAS ASIENTO Y RESPALDO POLIPROPILENO SOL. DIRECCION ACADEMICA</t>
  </si>
  <si>
    <t>ADQUISICION DE PORTATITULOS SOL. POR DIRECCION ACADEMICA</t>
  </si>
  <si>
    <t>APLICACION DE EXAMENES CENEVAL EXANI Y EGEL</t>
  </si>
  <si>
    <t>ADQUISICION DE EQUIPO DE VIGILANCIA FAC. CIENCIAS AGRICOLAS</t>
  </si>
  <si>
    <t>SERVICIO DE IMPERMEABILIZACION DE EDIFICIOS SOLICITADO POR LA FAC. DE CONTADURIA Y ADMÓN.</t>
  </si>
  <si>
    <t>ADQUISICION DE LICENCIAMIENTO WEBEX SOLICITADO POR LA COORD. GENERAL DE TECNOLOGIAS</t>
  </si>
  <si>
    <t>ADQUISICION DE EQUIPO PARA LABORATORIO DE INGENIERIA BIOMEDICA SOLICITADO POR LA FACULTAD DE MEDICINA Y CIENCIAS BIOMEDICA</t>
  </si>
  <si>
    <t>SERVICIOS PROFESIONALES PARA LA ELABORACION DE MURAL A BASE DE PINTURA ACRILICA DENOMINADO "MOTRICIDAD HUMANA" SOL. POR LA FACULTAD DE CIENCIAS DE LA CULTURA FISICA.</t>
  </si>
  <si>
    <t>ADQUISICION DE EQUIPO DE EXTRUSION DE DOBLE TORNILLO</t>
  </si>
  <si>
    <t>ADQUISICION DE EQUIPO DE SIMULACION BASICA MARCA LAERDAL SOL. POR LA FAC. DE MEDICINA</t>
  </si>
  <si>
    <t>SERVICIO DE SUMINISTROS Y APLICACIÓN DE PINTURA INTERIOR Y EXTERIOR EN EL EDIFICIO DE SEMINARIOS SOL. POR LA FAC. DE CONTADURIA Y ADMÓN.</t>
  </si>
  <si>
    <t>PRESTACION DEL SERVICIO DE EXPOSITORES PARA EL EVENTO BINACIONAL CAMPUS LINK 2015 SOL. POR C.G.T.I.</t>
  </si>
  <si>
    <t>FEDERAL</t>
  </si>
  <si>
    <t>DIRECCION DE PLANEACION</t>
  </si>
  <si>
    <t>DIRECCION ADMINISTRATIVA</t>
  </si>
  <si>
    <t>FACULTAD DE MEDICINA</t>
  </si>
  <si>
    <t>FACULTAD DE FILOSOFIA Y LETRAS</t>
  </si>
  <si>
    <t>FACULTAD DE CIENCIAS POLITICAS Y SOCIALES</t>
  </si>
  <si>
    <t>COORDINACION DE DEPORTES</t>
  </si>
  <si>
    <t>FACULTAD DE ENFERMERIA Y NUTRIOLOGIA</t>
  </si>
  <si>
    <t>FAC. CIENCIAS AGRICOLAS Y FORESTALES</t>
  </si>
  <si>
    <t>FACULTAD DE CIENCIAS DE LA CULTURA FISICA</t>
  </si>
  <si>
    <t>DIRECCION DE INVESTIGACION Y POSGRADO</t>
  </si>
  <si>
    <t>FACULTAD DE INGENIERIA</t>
  </si>
  <si>
    <t>FAC. CIENCIAS POLTICAS Y SOCIALES Y DEPTO. BIENES PATRIMONIALES</t>
  </si>
  <si>
    <t>29/102015</t>
  </si>
  <si>
    <t>http://respaldo.transparencia.uach.mx/ltaip/xiv/directa_2015_primer.xlsx</t>
  </si>
  <si>
    <t>http://respaldo.transparencia.uach.mx/ltaip/xiv/directa_2015_segundo_trimesstre.xlsx</t>
  </si>
  <si>
    <t>http://respaldo.transparencia.uach.mx/ltaip/xiv/directa_2015_tercer_trimestre.xlsx</t>
  </si>
  <si>
    <t>http://respaldo.transparencia.uach.mx/ltaip/xiv/directa_2015_cuarto_trimestre.xlsx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</si>
</sst>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mmm\-yyyy"/>
    <numFmt numFmtId="174" formatCode="[$-80A]dddd\,\ dd&quot; de &quot;mmmm&quot; de &quot;yyyy"/>
    <numFmt numFmtId="175" formatCode="[$-80A]hh:mm:ss\ AM/PM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wrapText="1"/>
    </xf>
    <xf numFmtId="7" fontId="0" fillId="0" borderId="13" xfId="51" applyNumberFormat="1" applyFont="1" applyFill="1" applyBorder="1" applyAlignment="1">
      <alignment horizontal="center" vertical="center" wrapText="1"/>
    </xf>
    <xf numFmtId="7" fontId="0" fillId="0" borderId="12" xfId="51" applyNumberFormat="1" applyFont="1" applyFill="1" applyBorder="1" applyAlignment="1">
      <alignment horizontal="center" vertical="center" wrapText="1"/>
    </xf>
    <xf numFmtId="172" fontId="0" fillId="0" borderId="13" xfId="0" applyNumberFormat="1" applyFont="1" applyFill="1" applyBorder="1" applyAlignment="1">
      <alignment horizontal="center" vertical="center" wrapText="1"/>
    </xf>
    <xf numFmtId="172" fontId="20" fillId="0" borderId="12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wrapText="1"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wrapText="1"/>
    </xf>
    <xf numFmtId="0" fontId="1" fillId="33" borderId="11" xfId="0" applyFont="1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1" fillId="33" borderId="11" xfId="0" applyFont="1" applyFill="1" applyBorder="1" applyAlignment="1">
      <alignment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5" fontId="20" fillId="0" borderId="13" xfId="0" applyNumberFormat="1" applyFont="1" applyFill="1" applyBorder="1" applyAlignment="1">
      <alignment horizontal="center" vertical="center"/>
    </xf>
    <xf numFmtId="15" fontId="0" fillId="0" borderId="12" xfId="0" applyNumberFormat="1" applyFill="1" applyBorder="1" applyAlignment="1">
      <alignment horizontal="center" vertical="center" wrapText="1"/>
    </xf>
    <xf numFmtId="15" fontId="0" fillId="0" borderId="12" xfId="0" applyNumberFormat="1" applyFont="1" applyFill="1" applyBorder="1" applyAlignment="1">
      <alignment horizontal="center" vertical="center"/>
    </xf>
    <xf numFmtId="7" fontId="0" fillId="0" borderId="12" xfId="51" applyNumberFormat="1" applyFont="1" applyFill="1" applyBorder="1" applyAlignment="1">
      <alignment horizontal="center" vertical="center"/>
    </xf>
    <xf numFmtId="172" fontId="0" fillId="0" borderId="12" xfId="0" applyNumberFormat="1" applyFont="1" applyFill="1" applyBorder="1" applyAlignment="1">
      <alignment horizontal="center" vertical="center" wrapText="1"/>
    </xf>
    <xf numFmtId="172" fontId="0" fillId="0" borderId="12" xfId="0" applyNumberFormat="1" applyFont="1" applyFill="1" applyBorder="1" applyAlignment="1">
      <alignment horizontal="center" vertical="center"/>
    </xf>
    <xf numFmtId="14" fontId="0" fillId="0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 applyProtection="1">
      <alignment horizontal="center" vertical="center"/>
      <protection/>
    </xf>
    <xf numFmtId="14" fontId="0" fillId="0" borderId="12" xfId="0" applyNumberForma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7" fontId="0" fillId="0" borderId="12" xfId="0" applyNumberFormat="1" applyFill="1" applyBorder="1" applyAlignment="1" applyProtection="1">
      <alignment horizontal="center" vertical="center"/>
      <protection/>
    </xf>
    <xf numFmtId="7" fontId="0" fillId="0" borderId="16" xfId="0" applyNumberForma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/>
      <protection/>
    </xf>
    <xf numFmtId="14" fontId="20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 applyProtection="1">
      <alignment horizontal="center" vertical="center" wrapText="1"/>
      <protection/>
    </xf>
    <xf numFmtId="0" fontId="32" fillId="0" borderId="12" xfId="46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15" fontId="20" fillId="0" borderId="12" xfId="0" applyNumberFormat="1" applyFont="1" applyFill="1" applyBorder="1" applyAlignment="1">
      <alignment horizontal="center" vertical="center" wrapText="1"/>
    </xf>
    <xf numFmtId="7" fontId="0" fillId="0" borderId="13" xfId="51" applyNumberFormat="1" applyFont="1" applyFill="1" applyBorder="1" applyAlignment="1">
      <alignment horizontal="center" vertical="center" wrapText="1"/>
    </xf>
    <xf numFmtId="15" fontId="0" fillId="0" borderId="13" xfId="0" applyNumberFormat="1" applyFill="1" applyBorder="1" applyAlignment="1">
      <alignment horizontal="center" vertical="center" wrapText="1"/>
    </xf>
    <xf numFmtId="15" fontId="20" fillId="0" borderId="12" xfId="0" applyNumberFormat="1" applyFont="1" applyFill="1" applyBorder="1" applyAlignment="1">
      <alignment horizontal="center" vertical="center"/>
    </xf>
    <xf numFmtId="7" fontId="0" fillId="0" borderId="12" xfId="51" applyNumberFormat="1" applyFont="1" applyFill="1" applyBorder="1" applyAlignment="1">
      <alignment horizontal="center" vertical="center"/>
    </xf>
    <xf numFmtId="15" fontId="0" fillId="0" borderId="12" xfId="0" applyNumberFormat="1" applyFont="1" applyFill="1" applyBorder="1" applyAlignment="1">
      <alignment horizontal="center" vertical="center" wrapText="1"/>
    </xf>
    <xf numFmtId="172" fontId="0" fillId="0" borderId="12" xfId="0" applyNumberFormat="1" applyFill="1" applyBorder="1" applyAlignment="1" applyProtection="1">
      <alignment horizontal="center" vertical="center"/>
      <protection/>
    </xf>
    <xf numFmtId="14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8" fontId="0" fillId="0" borderId="12" xfId="0" applyNumberFormat="1" applyFill="1" applyBorder="1" applyAlignment="1" applyProtection="1">
      <alignment horizontal="center" vertical="center"/>
      <protection/>
    </xf>
    <xf numFmtId="14" fontId="0" fillId="0" borderId="12" xfId="0" applyNumberFormat="1" applyFont="1" applyFill="1" applyBorder="1" applyAlignment="1" applyProtection="1">
      <alignment horizontal="center" vertical="center"/>
      <protection/>
    </xf>
    <xf numFmtId="7" fontId="0" fillId="0" borderId="13" xfId="51" applyNumberFormat="1" applyFont="1" applyFill="1" applyBorder="1" applyAlignment="1">
      <alignment horizontal="center" vertical="center" wrapText="1"/>
    </xf>
    <xf numFmtId="172" fontId="0" fillId="0" borderId="12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espaldo.transparencia.uach.mx/ltaip/xiv/directa_2015_cuarto_trimestre.xlsx" TargetMode="External" /><Relationship Id="rId2" Type="http://schemas.openxmlformats.org/officeDocument/2006/relationships/hyperlink" Target="http://respaldo.transparencia.uach.mx/ltaip/xiv/directa_2015_cuarto_trimestre.xlsx" TargetMode="External" /><Relationship Id="rId3" Type="http://schemas.openxmlformats.org/officeDocument/2006/relationships/hyperlink" Target="http://respaldo.transparencia.uach.mx/ltaip/xiv/directa_2015_primer.xlsx" TargetMode="External" /><Relationship Id="rId4" Type="http://schemas.openxmlformats.org/officeDocument/2006/relationships/hyperlink" Target="http://respaldo.transparencia.uach.mx/ltaip/xiv/directa_2015_primer.xlsx" TargetMode="External" /><Relationship Id="rId5" Type="http://schemas.openxmlformats.org/officeDocument/2006/relationships/hyperlink" Target="http://respaldo.transparencia.uach.mx/ltaip/xiv/directa_2015_segundo_trimesstre.xlsx" TargetMode="External" /><Relationship Id="rId6" Type="http://schemas.openxmlformats.org/officeDocument/2006/relationships/hyperlink" Target="http://respaldo.transparencia.uach.mx/ltaip/xiv/directa_2015_segundo_trimesstre.xlsx" TargetMode="External" /><Relationship Id="rId7" Type="http://schemas.openxmlformats.org/officeDocument/2006/relationships/hyperlink" Target="http://respaldo.transparencia.uach.mx/ltaip/xiv/directa_2015_tercer_trimestre.xlsx" TargetMode="External" /><Relationship Id="rId8" Type="http://schemas.openxmlformats.org/officeDocument/2006/relationships/hyperlink" Target="http://respaldo.transparencia.uach.mx/ltaip/xiv/directa_2015_tercer_trimestre.xlsx" TargetMode="External" /><Relationship Id="rId9" Type="http://schemas.openxmlformats.org/officeDocument/2006/relationships/hyperlink" Target="http://respaldo.transparencia.uach.mx/ltaip/xiv/directa_2015_cuarto_trimestre.xlsx" TargetMode="External" /><Relationship Id="rId10" Type="http://schemas.openxmlformats.org/officeDocument/2006/relationships/hyperlink" Target="http://respaldo.transparencia.uach.mx/ltaip/xiv/directa_2015_cuarto_trimestre.xlsx" TargetMode="External" /><Relationship Id="rId11" Type="http://schemas.openxmlformats.org/officeDocument/2006/relationships/hyperlink" Target="http://respaldo.transparencia.uach.mx/ltaip/xiv/directa_2015_primer.xlsx" TargetMode="External" /><Relationship Id="rId12" Type="http://schemas.openxmlformats.org/officeDocument/2006/relationships/hyperlink" Target="http://respaldo.transparencia.uach.mx/ltaip/xiv/directa_2015_primer.xlsx" TargetMode="External" /><Relationship Id="rId13" Type="http://schemas.openxmlformats.org/officeDocument/2006/relationships/hyperlink" Target="http://respaldo.transparencia.uach.mx/ltaip/xiv/directa_2015_segundo_trimesstre.xlsx" TargetMode="External" /><Relationship Id="rId14" Type="http://schemas.openxmlformats.org/officeDocument/2006/relationships/hyperlink" Target="http://respaldo.transparencia.uach.mx/ltaip/xiv/directa_2015_segundo_trimesstre.xlsx" TargetMode="External" /><Relationship Id="rId15" Type="http://schemas.openxmlformats.org/officeDocument/2006/relationships/hyperlink" Target="http://respaldo.transparencia.uach.mx/ltaip/xiv/directa_2015_tercer_trimestre.xlsx" TargetMode="External" /><Relationship Id="rId16" Type="http://schemas.openxmlformats.org/officeDocument/2006/relationships/hyperlink" Target="http://respaldo.transparencia.uach.mx/ltaip/xiv/directa_2015_tercer_trimestre.xlsx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3"/>
  <sheetViews>
    <sheetView tabSelected="1" zoomScale="70" zoomScaleNormal="70" zoomScalePageLayoutView="0" workbookViewId="0" topLeftCell="A2">
      <selection activeCell="C14" sqref="C14"/>
    </sheetView>
  </sheetViews>
  <sheetFormatPr defaultColWidth="9.140625" defaultRowHeight="12.75"/>
  <cols>
    <col min="1" max="1" width="24.28125" style="0" customWidth="1"/>
    <col min="2" max="2" width="18.7109375" style="0" customWidth="1"/>
    <col min="3" max="3" width="16.00390625" style="0" customWidth="1"/>
    <col min="4" max="4" width="19.140625" style="0" customWidth="1"/>
    <col min="5" max="5" width="32.140625" style="0" customWidth="1"/>
    <col min="6" max="6" width="22.421875" style="0" customWidth="1"/>
    <col min="7" max="7" width="72.7109375" style="0" customWidth="1"/>
    <col min="8" max="8" width="27.7109375" style="0" customWidth="1"/>
    <col min="9" max="9" width="23.140625" style="0" customWidth="1"/>
    <col min="10" max="10" width="23.00390625" style="0" customWidth="1"/>
    <col min="11" max="11" width="19.421875" style="0" customWidth="1"/>
    <col min="12" max="12" width="35.8515625" style="0" customWidth="1"/>
    <col min="13" max="13" width="31.421875" style="0" customWidth="1"/>
    <col min="14" max="14" width="16.8515625" style="0" customWidth="1"/>
    <col min="15" max="15" width="36.140625" style="0" customWidth="1"/>
    <col min="16" max="16" width="20.140625" style="0" customWidth="1"/>
    <col min="17" max="17" width="18.421875" style="0" customWidth="1"/>
    <col min="18" max="18" width="19.140625" style="0" customWidth="1"/>
    <col min="19" max="19" width="23.140625" style="0" customWidth="1"/>
    <col min="20" max="20" width="19.00390625" style="0" customWidth="1"/>
    <col min="21" max="21" width="22.28125" style="0" customWidth="1"/>
    <col min="22" max="22" width="26.57421875" style="0" customWidth="1"/>
    <col min="23" max="23" width="24.00390625" style="0" customWidth="1"/>
    <col min="24" max="24" width="23.421875" style="0" customWidth="1"/>
    <col min="25" max="25" width="21.8515625" style="0" customWidth="1"/>
    <col min="26" max="26" width="73.57421875" style="0" customWidth="1"/>
    <col min="27" max="27" width="28.00390625" style="0" customWidth="1"/>
    <col min="28" max="28" width="20.00390625" style="0" customWidth="1"/>
    <col min="29" max="29" width="18.140625" style="0" customWidth="1"/>
    <col min="30" max="30" width="26.57421875" style="0" customWidth="1"/>
    <col min="31" max="31" width="20.421875" style="0" customWidth="1"/>
    <col min="32" max="32" width="21.28125" style="0" customWidth="1"/>
    <col min="33" max="33" width="24.28125" style="0" customWidth="1"/>
    <col min="34" max="34" width="23.57421875" style="0" customWidth="1"/>
    <col min="35" max="35" width="23.140625" style="0" customWidth="1"/>
    <col min="36" max="36" width="31.140625" style="0" customWidth="1"/>
    <col min="37" max="37" width="21.57421875" style="0" customWidth="1"/>
    <col min="38" max="38" width="11.8515625" style="0" customWidth="1"/>
    <col min="39" max="39" width="34.57421875" style="0" customWidth="1"/>
    <col min="40" max="40" width="7.140625" style="0" customWidth="1"/>
    <col min="41" max="41" width="12.421875" style="0" customWidth="1"/>
    <col min="42" max="42" width="40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38.25">
      <c r="A3" s="6" t="s">
        <v>18</v>
      </c>
      <c r="B3" s="2" t="s">
        <v>19</v>
      </c>
      <c r="C3" s="6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74" t="s">
        <v>72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</row>
    <row r="7" spans="1:42" ht="45.75" customHeight="1">
      <c r="A7" s="4" t="s">
        <v>73</v>
      </c>
      <c r="B7" s="4" t="s">
        <v>74</v>
      </c>
      <c r="C7" s="4" t="s">
        <v>75</v>
      </c>
      <c r="D7" s="4" t="s">
        <v>76</v>
      </c>
      <c r="E7" s="10" t="s">
        <v>77</v>
      </c>
      <c r="F7" s="6" t="s">
        <v>78</v>
      </c>
      <c r="G7" s="10" t="s">
        <v>79</v>
      </c>
      <c r="H7" s="10" t="s">
        <v>80</v>
      </c>
      <c r="I7" s="10" t="s">
        <v>162</v>
      </c>
      <c r="J7" s="10" t="s">
        <v>163</v>
      </c>
      <c r="K7" s="10" t="s">
        <v>96</v>
      </c>
      <c r="L7" s="10" t="s">
        <v>97</v>
      </c>
      <c r="M7" s="2" t="s">
        <v>98</v>
      </c>
      <c r="N7" s="2" t="s">
        <v>99</v>
      </c>
      <c r="O7" s="2" t="s">
        <v>100</v>
      </c>
      <c r="P7" s="10" t="s">
        <v>101</v>
      </c>
      <c r="Q7" s="10" t="s">
        <v>102</v>
      </c>
      <c r="R7" s="10" t="s">
        <v>103</v>
      </c>
      <c r="S7" s="15" t="s">
        <v>104</v>
      </c>
      <c r="T7" s="16" t="s">
        <v>105</v>
      </c>
      <c r="U7" s="15" t="s">
        <v>106</v>
      </c>
      <c r="V7" s="15" t="s">
        <v>107</v>
      </c>
      <c r="W7" s="10" t="s">
        <v>108</v>
      </c>
      <c r="X7" s="10" t="s">
        <v>109</v>
      </c>
      <c r="Y7" s="16" t="s">
        <v>110</v>
      </c>
      <c r="Z7" s="10" t="s">
        <v>111</v>
      </c>
      <c r="AA7" s="10" t="s">
        <v>112</v>
      </c>
      <c r="AB7" s="10" t="s">
        <v>113</v>
      </c>
      <c r="AC7" s="10" t="s">
        <v>114</v>
      </c>
      <c r="AD7" s="19" t="s">
        <v>179</v>
      </c>
      <c r="AE7" s="10" t="s">
        <v>123</v>
      </c>
      <c r="AF7" s="19" t="s">
        <v>180</v>
      </c>
      <c r="AG7" s="10" t="s">
        <v>132</v>
      </c>
      <c r="AH7" s="16" t="s">
        <v>133</v>
      </c>
      <c r="AI7" s="16" t="s">
        <v>134</v>
      </c>
      <c r="AJ7" s="18" t="s">
        <v>135</v>
      </c>
      <c r="AK7" s="17" t="s">
        <v>136</v>
      </c>
      <c r="AL7" s="16" t="s">
        <v>137</v>
      </c>
      <c r="AM7" s="15" t="s">
        <v>138</v>
      </c>
      <c r="AN7" s="15" t="s">
        <v>139</v>
      </c>
      <c r="AO7" s="16" t="s">
        <v>140</v>
      </c>
      <c r="AP7" s="15" t="s">
        <v>141</v>
      </c>
    </row>
    <row r="8" spans="1:42" ht="76.5" customHeight="1">
      <c r="A8" s="38" t="s">
        <v>142</v>
      </c>
      <c r="B8" s="51" t="s">
        <v>4</v>
      </c>
      <c r="C8" s="38">
        <v>2015</v>
      </c>
      <c r="D8" s="38" t="s">
        <v>154</v>
      </c>
      <c r="E8" s="9" t="s">
        <v>143</v>
      </c>
      <c r="F8" s="30" t="s">
        <v>155</v>
      </c>
      <c r="G8" s="52" t="s">
        <v>365</v>
      </c>
      <c r="H8" s="55" t="s">
        <v>310</v>
      </c>
      <c r="I8" s="38" t="s">
        <v>164</v>
      </c>
      <c r="J8" s="38" t="s">
        <v>175</v>
      </c>
      <c r="K8" s="57" t="s">
        <v>311</v>
      </c>
      <c r="L8" s="51" t="s">
        <v>176</v>
      </c>
      <c r="M8" s="9" t="s">
        <v>143</v>
      </c>
      <c r="N8" s="58">
        <v>42009</v>
      </c>
      <c r="O8" s="59">
        <f>P8/1.16</f>
        <v>181200</v>
      </c>
      <c r="P8" s="64">
        <v>210192</v>
      </c>
      <c r="Q8" s="38">
        <v>0</v>
      </c>
      <c r="R8" s="38">
        <v>0</v>
      </c>
      <c r="S8" s="57" t="s">
        <v>177</v>
      </c>
      <c r="T8" s="38">
        <v>0</v>
      </c>
      <c r="U8" s="57" t="s">
        <v>183</v>
      </c>
      <c r="V8" s="55" t="s">
        <v>310</v>
      </c>
      <c r="W8" s="46">
        <f>O8*0.1*2</f>
        <v>36240</v>
      </c>
      <c r="X8" s="49">
        <v>42005</v>
      </c>
      <c r="Y8" s="65">
        <v>42369</v>
      </c>
      <c r="Z8" s="52" t="s">
        <v>365</v>
      </c>
      <c r="AA8" s="55" t="s">
        <v>181</v>
      </c>
      <c r="AB8" s="57" t="s">
        <v>312</v>
      </c>
      <c r="AC8" s="38" t="s">
        <v>11</v>
      </c>
      <c r="AD8" s="57" t="s">
        <v>175</v>
      </c>
      <c r="AE8" s="38" t="s">
        <v>12</v>
      </c>
      <c r="AF8" s="57" t="s">
        <v>175</v>
      </c>
      <c r="AG8" s="55" t="s">
        <v>184</v>
      </c>
      <c r="AH8" s="55" t="s">
        <v>181</v>
      </c>
      <c r="AI8" s="55" t="s">
        <v>181</v>
      </c>
      <c r="AJ8" s="55" t="s">
        <v>181</v>
      </c>
      <c r="AK8" s="55" t="s">
        <v>181</v>
      </c>
      <c r="AL8" s="65">
        <v>43074</v>
      </c>
      <c r="AM8" s="55" t="s">
        <v>182</v>
      </c>
      <c r="AN8" s="38">
        <v>2015</v>
      </c>
      <c r="AO8" s="65">
        <v>43074</v>
      </c>
      <c r="AP8" s="5"/>
    </row>
    <row r="9" spans="1:42" ht="96" customHeight="1">
      <c r="A9" s="38" t="s">
        <v>142</v>
      </c>
      <c r="B9" s="51" t="s">
        <v>4</v>
      </c>
      <c r="C9" s="38">
        <v>2015</v>
      </c>
      <c r="D9" s="38" t="s">
        <v>154</v>
      </c>
      <c r="E9" s="9" t="s">
        <v>144</v>
      </c>
      <c r="F9" s="28" t="s">
        <v>156</v>
      </c>
      <c r="G9" s="52" t="s">
        <v>365</v>
      </c>
      <c r="H9" s="55" t="s">
        <v>313</v>
      </c>
      <c r="I9" s="38" t="s">
        <v>165</v>
      </c>
      <c r="J9" s="38" t="s">
        <v>165</v>
      </c>
      <c r="K9" s="55" t="s">
        <v>314</v>
      </c>
      <c r="L9" s="51" t="s">
        <v>176</v>
      </c>
      <c r="M9" s="9" t="s">
        <v>144</v>
      </c>
      <c r="N9" s="60">
        <v>42020</v>
      </c>
      <c r="O9" s="12">
        <v>325</v>
      </c>
      <c r="P9" s="12">
        <f>325*1.16</f>
        <v>377</v>
      </c>
      <c r="Q9" s="38">
        <v>1</v>
      </c>
      <c r="R9" s="38">
        <v>6000</v>
      </c>
      <c r="S9" s="57" t="s">
        <v>178</v>
      </c>
      <c r="T9" s="38">
        <v>0</v>
      </c>
      <c r="U9" s="57" t="s">
        <v>183</v>
      </c>
      <c r="V9" s="55" t="s">
        <v>313</v>
      </c>
      <c r="W9" s="46">
        <v>195000</v>
      </c>
      <c r="X9" s="39">
        <v>42020</v>
      </c>
      <c r="Y9" s="65">
        <v>42369</v>
      </c>
      <c r="Z9" s="52" t="s">
        <v>365</v>
      </c>
      <c r="AA9" s="55" t="s">
        <v>181</v>
      </c>
      <c r="AB9" s="57" t="s">
        <v>312</v>
      </c>
      <c r="AC9" s="38" t="s">
        <v>11</v>
      </c>
      <c r="AD9" s="57" t="s">
        <v>165</v>
      </c>
      <c r="AE9" s="38" t="s">
        <v>12</v>
      </c>
      <c r="AF9" s="57" t="s">
        <v>165</v>
      </c>
      <c r="AG9" s="55" t="s">
        <v>184</v>
      </c>
      <c r="AH9" s="55" t="s">
        <v>181</v>
      </c>
      <c r="AI9" s="55" t="s">
        <v>181</v>
      </c>
      <c r="AJ9" s="55" t="s">
        <v>181</v>
      </c>
      <c r="AK9" s="55" t="s">
        <v>181</v>
      </c>
      <c r="AL9" s="65">
        <v>43074</v>
      </c>
      <c r="AM9" s="55" t="s">
        <v>182</v>
      </c>
      <c r="AN9" s="38">
        <v>2015</v>
      </c>
      <c r="AO9" s="65">
        <v>43074</v>
      </c>
      <c r="AP9" s="5"/>
    </row>
    <row r="10" spans="1:42" ht="74.25" customHeight="1">
      <c r="A10" s="38" t="s">
        <v>142</v>
      </c>
      <c r="B10" s="51" t="s">
        <v>1</v>
      </c>
      <c r="C10" s="38">
        <v>2015</v>
      </c>
      <c r="D10" s="38" t="s">
        <v>154</v>
      </c>
      <c r="E10" s="53" t="s">
        <v>145</v>
      </c>
      <c r="F10" s="28" t="s">
        <v>156</v>
      </c>
      <c r="G10" s="52" t="s">
        <v>365</v>
      </c>
      <c r="H10" s="55" t="s">
        <v>315</v>
      </c>
      <c r="I10" s="38" t="s">
        <v>166</v>
      </c>
      <c r="J10" s="38" t="s">
        <v>166</v>
      </c>
      <c r="K10" s="55" t="s">
        <v>314</v>
      </c>
      <c r="L10" s="51" t="s">
        <v>176</v>
      </c>
      <c r="M10" s="53" t="s">
        <v>145</v>
      </c>
      <c r="N10" s="32">
        <v>42026</v>
      </c>
      <c r="O10" s="13">
        <f>273.2</f>
        <v>273.2</v>
      </c>
      <c r="P10" s="64">
        <f>O10*1.16</f>
        <v>316.912</v>
      </c>
      <c r="Q10" s="38">
        <v>1</v>
      </c>
      <c r="R10" s="38">
        <v>25000</v>
      </c>
      <c r="S10" s="57" t="s">
        <v>178</v>
      </c>
      <c r="T10" s="38">
        <v>0</v>
      </c>
      <c r="U10" s="57" t="s">
        <v>183</v>
      </c>
      <c r="V10" s="55" t="s">
        <v>315</v>
      </c>
      <c r="W10" s="46">
        <v>682750</v>
      </c>
      <c r="X10" s="39">
        <v>42005</v>
      </c>
      <c r="Y10" s="65">
        <v>42369</v>
      </c>
      <c r="Z10" s="52" t="s">
        <v>365</v>
      </c>
      <c r="AA10" s="55" t="s">
        <v>181</v>
      </c>
      <c r="AB10" s="57" t="s">
        <v>312</v>
      </c>
      <c r="AC10" s="38" t="s">
        <v>11</v>
      </c>
      <c r="AD10" s="57" t="s">
        <v>166</v>
      </c>
      <c r="AE10" s="38" t="s">
        <v>12</v>
      </c>
      <c r="AF10" s="57" t="s">
        <v>166</v>
      </c>
      <c r="AG10" s="55" t="s">
        <v>184</v>
      </c>
      <c r="AH10" s="55" t="s">
        <v>181</v>
      </c>
      <c r="AI10" s="55" t="s">
        <v>181</v>
      </c>
      <c r="AJ10" s="55" t="s">
        <v>181</v>
      </c>
      <c r="AK10" s="55" t="s">
        <v>181</v>
      </c>
      <c r="AL10" s="65">
        <v>43074</v>
      </c>
      <c r="AM10" s="55" t="s">
        <v>182</v>
      </c>
      <c r="AN10" s="38">
        <v>2015</v>
      </c>
      <c r="AO10" s="65">
        <v>43074</v>
      </c>
      <c r="AP10" s="5"/>
    </row>
    <row r="11" spans="1:42" ht="133.5" customHeight="1">
      <c r="A11" s="38" t="s">
        <v>142</v>
      </c>
      <c r="B11" s="51" t="s">
        <v>4</v>
      </c>
      <c r="C11" s="38">
        <v>2015</v>
      </c>
      <c r="D11" s="38" t="s">
        <v>154</v>
      </c>
      <c r="E11" s="54" t="s">
        <v>146</v>
      </c>
      <c r="F11" s="7" t="s">
        <v>157</v>
      </c>
      <c r="G11" s="52" t="s">
        <v>365</v>
      </c>
      <c r="H11" s="55" t="s">
        <v>316</v>
      </c>
      <c r="I11" s="38" t="s">
        <v>167</v>
      </c>
      <c r="J11" s="38" t="s">
        <v>167</v>
      </c>
      <c r="K11" s="55" t="s">
        <v>317</v>
      </c>
      <c r="L11" s="51" t="s">
        <v>176</v>
      </c>
      <c r="M11" s="54" t="s">
        <v>146</v>
      </c>
      <c r="N11" s="31">
        <v>42027</v>
      </c>
      <c r="O11" s="11">
        <f>1.26+3.86+2.46+19.92+28.4+14.8+2.03</f>
        <v>72.73</v>
      </c>
      <c r="P11" s="46">
        <f>O11*1.16</f>
        <v>84.3668</v>
      </c>
      <c r="Q11" s="64">
        <v>200000</v>
      </c>
      <c r="R11" s="64">
        <v>320000</v>
      </c>
      <c r="S11" s="57" t="s">
        <v>178</v>
      </c>
      <c r="T11" s="38">
        <v>0</v>
      </c>
      <c r="U11" s="57" t="s">
        <v>183</v>
      </c>
      <c r="V11" s="55" t="s">
        <v>316</v>
      </c>
      <c r="W11" s="46">
        <v>64000</v>
      </c>
      <c r="X11" s="39">
        <v>42016</v>
      </c>
      <c r="Y11" s="65">
        <v>42369</v>
      </c>
      <c r="Z11" s="52" t="s">
        <v>365</v>
      </c>
      <c r="AA11" s="55" t="s">
        <v>181</v>
      </c>
      <c r="AB11" s="57" t="s">
        <v>312</v>
      </c>
      <c r="AC11" s="38" t="s">
        <v>11</v>
      </c>
      <c r="AD11" s="57" t="s">
        <v>167</v>
      </c>
      <c r="AE11" s="38" t="s">
        <v>12</v>
      </c>
      <c r="AF11" s="57" t="s">
        <v>167</v>
      </c>
      <c r="AG11" s="55" t="s">
        <v>184</v>
      </c>
      <c r="AH11" s="55" t="s">
        <v>181</v>
      </c>
      <c r="AI11" s="55" t="s">
        <v>181</v>
      </c>
      <c r="AJ11" s="55" t="s">
        <v>181</v>
      </c>
      <c r="AK11" s="55" t="s">
        <v>181</v>
      </c>
      <c r="AL11" s="65">
        <v>43074</v>
      </c>
      <c r="AM11" s="55" t="s">
        <v>182</v>
      </c>
      <c r="AN11" s="38">
        <v>2015</v>
      </c>
      <c r="AO11" s="65">
        <v>43074</v>
      </c>
      <c r="AP11" s="5"/>
    </row>
    <row r="12" spans="1:42" ht="123" customHeight="1">
      <c r="A12" s="38" t="s">
        <v>142</v>
      </c>
      <c r="B12" s="51" t="s">
        <v>4</v>
      </c>
      <c r="C12" s="38">
        <v>2015</v>
      </c>
      <c r="D12" s="38" t="s">
        <v>154</v>
      </c>
      <c r="E12" s="9" t="s">
        <v>147</v>
      </c>
      <c r="F12" s="8" t="s">
        <v>158</v>
      </c>
      <c r="G12" s="52" t="s">
        <v>365</v>
      </c>
      <c r="H12" s="55" t="s">
        <v>318</v>
      </c>
      <c r="I12" s="38" t="s">
        <v>168</v>
      </c>
      <c r="J12" s="38" t="s">
        <v>168</v>
      </c>
      <c r="K12" s="55" t="s">
        <v>319</v>
      </c>
      <c r="L12" s="51" t="s">
        <v>176</v>
      </c>
      <c r="M12" s="9" t="s">
        <v>147</v>
      </c>
      <c r="N12" s="61">
        <v>42027</v>
      </c>
      <c r="O12" s="62">
        <v>355500</v>
      </c>
      <c r="P12" s="46">
        <f>O12*1.16</f>
        <v>412380</v>
      </c>
      <c r="Q12" s="38">
        <v>0</v>
      </c>
      <c r="R12" s="38">
        <v>0</v>
      </c>
      <c r="S12" s="57" t="s">
        <v>178</v>
      </c>
      <c r="T12" s="38">
        <v>0</v>
      </c>
      <c r="U12" s="57" t="s">
        <v>183</v>
      </c>
      <c r="V12" s="55" t="s">
        <v>318</v>
      </c>
      <c r="W12" s="46">
        <f aca="true" t="shared" si="0" ref="W12:W42">O12*0.1*2</f>
        <v>71100</v>
      </c>
      <c r="X12" s="49">
        <v>42027</v>
      </c>
      <c r="Y12" s="65">
        <v>42369</v>
      </c>
      <c r="Z12" s="52" t="s">
        <v>365</v>
      </c>
      <c r="AA12" s="55" t="s">
        <v>181</v>
      </c>
      <c r="AB12" s="57" t="s">
        <v>312</v>
      </c>
      <c r="AC12" s="38" t="s">
        <v>11</v>
      </c>
      <c r="AD12" s="57" t="s">
        <v>168</v>
      </c>
      <c r="AE12" s="38" t="s">
        <v>12</v>
      </c>
      <c r="AF12" s="57" t="s">
        <v>168</v>
      </c>
      <c r="AG12" s="55" t="s">
        <v>184</v>
      </c>
      <c r="AH12" s="55" t="s">
        <v>181</v>
      </c>
      <c r="AI12" s="55" t="s">
        <v>181</v>
      </c>
      <c r="AJ12" s="55" t="s">
        <v>181</v>
      </c>
      <c r="AK12" s="55" t="s">
        <v>181</v>
      </c>
      <c r="AL12" s="65">
        <v>43074</v>
      </c>
      <c r="AM12" s="55" t="s">
        <v>182</v>
      </c>
      <c r="AN12" s="38">
        <v>2015</v>
      </c>
      <c r="AO12" s="65">
        <v>43074</v>
      </c>
      <c r="AP12" s="5"/>
    </row>
    <row r="13" spans="1:42" ht="148.5" customHeight="1">
      <c r="A13" s="38" t="s">
        <v>142</v>
      </c>
      <c r="B13" s="51" t="s">
        <v>4</v>
      </c>
      <c r="C13" s="38">
        <v>2015</v>
      </c>
      <c r="D13" s="38" t="s">
        <v>154</v>
      </c>
      <c r="E13" s="53" t="s">
        <v>148</v>
      </c>
      <c r="F13" s="8" t="s">
        <v>159</v>
      </c>
      <c r="G13" s="52" t="s">
        <v>365</v>
      </c>
      <c r="H13" s="55" t="s">
        <v>320</v>
      </c>
      <c r="I13" s="38" t="s">
        <v>169</v>
      </c>
      <c r="J13" s="38" t="s">
        <v>169</v>
      </c>
      <c r="K13" s="55" t="s">
        <v>321</v>
      </c>
      <c r="L13" s="51" t="s">
        <v>176</v>
      </c>
      <c r="M13" s="53" t="s">
        <v>148</v>
      </c>
      <c r="N13" s="32">
        <v>42028</v>
      </c>
      <c r="O13" s="7">
        <v>0</v>
      </c>
      <c r="P13" s="66">
        <v>0</v>
      </c>
      <c r="Q13" s="67">
        <v>100000</v>
      </c>
      <c r="R13" s="67">
        <v>700000</v>
      </c>
      <c r="S13" s="57" t="s">
        <v>178</v>
      </c>
      <c r="T13" s="38">
        <v>0</v>
      </c>
      <c r="U13" s="57" t="s">
        <v>183</v>
      </c>
      <c r="V13" s="55" t="s">
        <v>320</v>
      </c>
      <c r="W13" s="66">
        <v>0</v>
      </c>
      <c r="X13" s="49">
        <v>42005</v>
      </c>
      <c r="Y13" s="65">
        <v>42369</v>
      </c>
      <c r="Z13" s="52" t="s">
        <v>365</v>
      </c>
      <c r="AA13" s="55" t="s">
        <v>181</v>
      </c>
      <c r="AB13" s="57" t="s">
        <v>312</v>
      </c>
      <c r="AC13" s="38" t="s">
        <v>11</v>
      </c>
      <c r="AD13" s="57" t="s">
        <v>169</v>
      </c>
      <c r="AE13" s="38" t="s">
        <v>12</v>
      </c>
      <c r="AF13" s="57" t="s">
        <v>169</v>
      </c>
      <c r="AG13" s="55" t="s">
        <v>184</v>
      </c>
      <c r="AH13" s="55" t="s">
        <v>181</v>
      </c>
      <c r="AI13" s="55" t="s">
        <v>181</v>
      </c>
      <c r="AJ13" s="55" t="s">
        <v>181</v>
      </c>
      <c r="AK13" s="55" t="s">
        <v>181</v>
      </c>
      <c r="AL13" s="65">
        <v>43074</v>
      </c>
      <c r="AM13" s="55" t="s">
        <v>182</v>
      </c>
      <c r="AN13" s="38">
        <v>2015</v>
      </c>
      <c r="AO13" s="65">
        <v>43074</v>
      </c>
      <c r="AP13" s="5"/>
    </row>
    <row r="14" spans="1:42" ht="245.25" customHeight="1">
      <c r="A14" s="38" t="s">
        <v>142</v>
      </c>
      <c r="B14" s="51" t="s">
        <v>4</v>
      </c>
      <c r="C14" s="38">
        <v>2015</v>
      </c>
      <c r="D14" s="38" t="s">
        <v>154</v>
      </c>
      <c r="E14" s="53" t="s">
        <v>149</v>
      </c>
      <c r="F14" s="28" t="s">
        <v>158</v>
      </c>
      <c r="G14" s="52" t="s">
        <v>365</v>
      </c>
      <c r="H14" s="7" t="s">
        <v>322</v>
      </c>
      <c r="I14" s="38" t="s">
        <v>170</v>
      </c>
      <c r="J14" s="38" t="s">
        <v>170</v>
      </c>
      <c r="K14" s="55" t="s">
        <v>352</v>
      </c>
      <c r="L14" s="51" t="s">
        <v>176</v>
      </c>
      <c r="M14" s="53" t="s">
        <v>149</v>
      </c>
      <c r="N14" s="32">
        <v>42031</v>
      </c>
      <c r="O14" s="35">
        <v>551336.75</v>
      </c>
      <c r="P14" s="46">
        <f aca="true" t="shared" si="1" ref="P14:P42">O14*1.16</f>
        <v>639550.63</v>
      </c>
      <c r="Q14" s="38">
        <v>0</v>
      </c>
      <c r="R14" s="38">
        <v>0</v>
      </c>
      <c r="S14" s="57" t="s">
        <v>178</v>
      </c>
      <c r="T14" s="38">
        <v>0</v>
      </c>
      <c r="U14" s="57" t="s">
        <v>183</v>
      </c>
      <c r="V14" s="7" t="s">
        <v>322</v>
      </c>
      <c r="W14" s="46">
        <f t="shared" si="0"/>
        <v>110267.35</v>
      </c>
      <c r="X14" s="39">
        <v>42031</v>
      </c>
      <c r="Y14" s="65">
        <v>42071</v>
      </c>
      <c r="Z14" s="52" t="s">
        <v>365</v>
      </c>
      <c r="AA14" s="55" t="s">
        <v>181</v>
      </c>
      <c r="AB14" s="57" t="s">
        <v>312</v>
      </c>
      <c r="AC14" s="38" t="s">
        <v>11</v>
      </c>
      <c r="AD14" s="57" t="s">
        <v>170</v>
      </c>
      <c r="AE14" s="38" t="s">
        <v>12</v>
      </c>
      <c r="AF14" s="57" t="s">
        <v>170</v>
      </c>
      <c r="AG14" s="55" t="s">
        <v>184</v>
      </c>
      <c r="AH14" s="55" t="s">
        <v>181</v>
      </c>
      <c r="AI14" s="55" t="s">
        <v>181</v>
      </c>
      <c r="AJ14" s="55" t="s">
        <v>181</v>
      </c>
      <c r="AK14" s="55" t="s">
        <v>181</v>
      </c>
      <c r="AL14" s="65">
        <v>43074</v>
      </c>
      <c r="AM14" s="55" t="s">
        <v>182</v>
      </c>
      <c r="AN14" s="38">
        <v>2015</v>
      </c>
      <c r="AO14" s="65">
        <v>43074</v>
      </c>
      <c r="AP14" s="5"/>
    </row>
    <row r="15" spans="1:42" ht="114.75">
      <c r="A15" s="38" t="s">
        <v>142</v>
      </c>
      <c r="B15" s="51" t="s">
        <v>4</v>
      </c>
      <c r="C15" s="38">
        <v>2015</v>
      </c>
      <c r="D15" s="38" t="s">
        <v>154</v>
      </c>
      <c r="E15" s="9" t="s">
        <v>150</v>
      </c>
      <c r="F15" s="28" t="s">
        <v>160</v>
      </c>
      <c r="G15" s="52" t="s">
        <v>365</v>
      </c>
      <c r="H15" s="8" t="s">
        <v>323</v>
      </c>
      <c r="I15" s="38" t="s">
        <v>171</v>
      </c>
      <c r="J15" s="38" t="s">
        <v>171</v>
      </c>
      <c r="K15" s="55" t="s">
        <v>321</v>
      </c>
      <c r="L15" s="51" t="s">
        <v>176</v>
      </c>
      <c r="M15" s="9" t="s">
        <v>150</v>
      </c>
      <c r="N15" s="33">
        <v>42034</v>
      </c>
      <c r="O15" s="62">
        <v>441192.09</v>
      </c>
      <c r="P15" s="46">
        <f t="shared" si="1"/>
        <v>511782.8244</v>
      </c>
      <c r="Q15" s="38">
        <v>0</v>
      </c>
      <c r="R15" s="38">
        <v>0</v>
      </c>
      <c r="S15" s="57" t="s">
        <v>178</v>
      </c>
      <c r="T15" s="38">
        <v>0</v>
      </c>
      <c r="U15" s="57" t="s">
        <v>183</v>
      </c>
      <c r="V15" s="8" t="s">
        <v>323</v>
      </c>
      <c r="W15" s="46">
        <f t="shared" si="0"/>
        <v>88238.418</v>
      </c>
      <c r="X15" s="33">
        <v>42034</v>
      </c>
      <c r="Y15" s="65">
        <v>42073</v>
      </c>
      <c r="Z15" s="52" t="s">
        <v>365</v>
      </c>
      <c r="AA15" s="55" t="s">
        <v>181</v>
      </c>
      <c r="AB15" s="57" t="s">
        <v>312</v>
      </c>
      <c r="AC15" s="38" t="s">
        <v>11</v>
      </c>
      <c r="AD15" s="57" t="s">
        <v>171</v>
      </c>
      <c r="AE15" s="38" t="s">
        <v>12</v>
      </c>
      <c r="AF15" s="57" t="s">
        <v>171</v>
      </c>
      <c r="AG15" s="55" t="s">
        <v>184</v>
      </c>
      <c r="AH15" s="55" t="s">
        <v>181</v>
      </c>
      <c r="AI15" s="55" t="s">
        <v>181</v>
      </c>
      <c r="AJ15" s="55" t="s">
        <v>181</v>
      </c>
      <c r="AK15" s="55" t="s">
        <v>181</v>
      </c>
      <c r="AL15" s="65">
        <v>43074</v>
      </c>
      <c r="AM15" s="55" t="s">
        <v>182</v>
      </c>
      <c r="AN15" s="38">
        <v>2015</v>
      </c>
      <c r="AO15" s="65">
        <v>43074</v>
      </c>
      <c r="AP15" s="5"/>
    </row>
    <row r="16" spans="1:42" ht="113.25" customHeight="1">
      <c r="A16" s="38" t="s">
        <v>142</v>
      </c>
      <c r="B16" s="55" t="s">
        <v>1</v>
      </c>
      <c r="C16" s="38">
        <v>2015</v>
      </c>
      <c r="D16" s="38" t="s">
        <v>154</v>
      </c>
      <c r="E16" s="9" t="s">
        <v>151</v>
      </c>
      <c r="F16" s="7" t="s">
        <v>157</v>
      </c>
      <c r="G16" s="52" t="s">
        <v>365</v>
      </c>
      <c r="H16" s="9" t="s">
        <v>324</v>
      </c>
      <c r="I16" s="38" t="s">
        <v>172</v>
      </c>
      <c r="J16" s="38" t="s">
        <v>172</v>
      </c>
      <c r="K16" s="55" t="s">
        <v>353</v>
      </c>
      <c r="L16" s="51" t="s">
        <v>176</v>
      </c>
      <c r="M16" s="9" t="s">
        <v>151</v>
      </c>
      <c r="N16" s="61">
        <v>42045</v>
      </c>
      <c r="O16" s="14">
        <v>105</v>
      </c>
      <c r="P16" s="46">
        <f>O16*1.16</f>
        <v>121.8</v>
      </c>
      <c r="Q16" s="38">
        <v>1</v>
      </c>
      <c r="R16" s="38">
        <v>2000</v>
      </c>
      <c r="S16" s="57" t="s">
        <v>178</v>
      </c>
      <c r="T16" s="38">
        <v>0</v>
      </c>
      <c r="U16" s="57" t="s">
        <v>183</v>
      </c>
      <c r="V16" s="9" t="s">
        <v>324</v>
      </c>
      <c r="W16" s="46">
        <v>110000</v>
      </c>
      <c r="X16" s="39">
        <v>42045</v>
      </c>
      <c r="Y16" s="65">
        <v>42369</v>
      </c>
      <c r="Z16" s="52" t="s">
        <v>365</v>
      </c>
      <c r="AA16" s="55" t="s">
        <v>181</v>
      </c>
      <c r="AB16" s="57" t="s">
        <v>312</v>
      </c>
      <c r="AC16" s="38" t="s">
        <v>11</v>
      </c>
      <c r="AD16" s="57" t="s">
        <v>172</v>
      </c>
      <c r="AE16" s="38" t="s">
        <v>12</v>
      </c>
      <c r="AF16" s="57" t="s">
        <v>172</v>
      </c>
      <c r="AG16" s="55" t="s">
        <v>184</v>
      </c>
      <c r="AH16" s="55" t="s">
        <v>181</v>
      </c>
      <c r="AI16" s="55" t="s">
        <v>181</v>
      </c>
      <c r="AJ16" s="55" t="s">
        <v>181</v>
      </c>
      <c r="AK16" s="55" t="s">
        <v>181</v>
      </c>
      <c r="AL16" s="65">
        <v>43074</v>
      </c>
      <c r="AM16" s="55" t="s">
        <v>182</v>
      </c>
      <c r="AN16" s="38">
        <v>2015</v>
      </c>
      <c r="AO16" s="65">
        <v>43074</v>
      </c>
      <c r="AP16" s="5"/>
    </row>
    <row r="17" spans="1:42" ht="144.75" customHeight="1">
      <c r="A17" s="38" t="s">
        <v>142</v>
      </c>
      <c r="B17" s="55" t="s">
        <v>1</v>
      </c>
      <c r="C17" s="38">
        <v>2015</v>
      </c>
      <c r="D17" s="38" t="s">
        <v>154</v>
      </c>
      <c r="E17" s="9" t="s">
        <v>152</v>
      </c>
      <c r="F17" s="9" t="s">
        <v>161</v>
      </c>
      <c r="G17" s="52" t="s">
        <v>365</v>
      </c>
      <c r="H17" s="8" t="s">
        <v>325</v>
      </c>
      <c r="I17" s="38" t="s">
        <v>173</v>
      </c>
      <c r="J17" s="38" t="s">
        <v>173</v>
      </c>
      <c r="K17" s="55" t="s">
        <v>354</v>
      </c>
      <c r="L17" s="51" t="s">
        <v>176</v>
      </c>
      <c r="M17" s="9" t="s">
        <v>152</v>
      </c>
      <c r="N17" s="33">
        <v>42045</v>
      </c>
      <c r="O17" s="62">
        <v>981717.02</v>
      </c>
      <c r="P17" s="46">
        <f t="shared" si="1"/>
        <v>1138791.7432</v>
      </c>
      <c r="Q17" s="38">
        <v>0</v>
      </c>
      <c r="R17" s="38">
        <v>0</v>
      </c>
      <c r="S17" s="57" t="s">
        <v>178</v>
      </c>
      <c r="T17" s="38">
        <v>0</v>
      </c>
      <c r="U17" s="57" t="s">
        <v>183</v>
      </c>
      <c r="V17" s="8" t="s">
        <v>325</v>
      </c>
      <c r="W17" s="46">
        <f t="shared" si="0"/>
        <v>196343.404</v>
      </c>
      <c r="X17" s="39">
        <v>42045</v>
      </c>
      <c r="Y17" s="65">
        <v>42065</v>
      </c>
      <c r="Z17" s="52" t="s">
        <v>365</v>
      </c>
      <c r="AA17" s="55" t="s">
        <v>181</v>
      </c>
      <c r="AB17" s="57" t="s">
        <v>351</v>
      </c>
      <c r="AC17" s="38" t="s">
        <v>5</v>
      </c>
      <c r="AD17" s="57" t="s">
        <v>173</v>
      </c>
      <c r="AE17" s="38" t="s">
        <v>12</v>
      </c>
      <c r="AF17" s="57" t="s">
        <v>173</v>
      </c>
      <c r="AG17" s="55" t="s">
        <v>184</v>
      </c>
      <c r="AH17" s="55" t="s">
        <v>181</v>
      </c>
      <c r="AI17" s="55" t="s">
        <v>181</v>
      </c>
      <c r="AJ17" s="55" t="s">
        <v>181</v>
      </c>
      <c r="AK17" s="55" t="s">
        <v>181</v>
      </c>
      <c r="AL17" s="65">
        <v>43074</v>
      </c>
      <c r="AM17" s="55" t="s">
        <v>182</v>
      </c>
      <c r="AN17" s="38">
        <v>2015</v>
      </c>
      <c r="AO17" s="65">
        <v>43074</v>
      </c>
      <c r="AP17" s="5"/>
    </row>
    <row r="18" spans="1:42" ht="105">
      <c r="A18" s="38" t="s">
        <v>142</v>
      </c>
      <c r="B18" s="55" t="s">
        <v>1</v>
      </c>
      <c r="C18" s="38">
        <v>2015</v>
      </c>
      <c r="D18" s="38" t="s">
        <v>154</v>
      </c>
      <c r="E18" s="9" t="s">
        <v>153</v>
      </c>
      <c r="F18" s="7" t="s">
        <v>158</v>
      </c>
      <c r="G18" s="52" t="s">
        <v>365</v>
      </c>
      <c r="H18" s="9" t="s">
        <v>326</v>
      </c>
      <c r="I18" s="38" t="s">
        <v>174</v>
      </c>
      <c r="J18" s="38" t="s">
        <v>174</v>
      </c>
      <c r="K18" s="55" t="s">
        <v>355</v>
      </c>
      <c r="L18" s="51" t="s">
        <v>176</v>
      </c>
      <c r="M18" s="9" t="s">
        <v>153</v>
      </c>
      <c r="N18" s="63">
        <v>42054</v>
      </c>
      <c r="O18" s="35">
        <v>4467432.97</v>
      </c>
      <c r="P18" s="46">
        <f t="shared" si="1"/>
        <v>5182222.2452</v>
      </c>
      <c r="Q18" s="38">
        <v>0</v>
      </c>
      <c r="R18" s="38">
        <v>0</v>
      </c>
      <c r="S18" s="57" t="s">
        <v>178</v>
      </c>
      <c r="T18" s="38">
        <v>0</v>
      </c>
      <c r="U18" s="57" t="s">
        <v>183</v>
      </c>
      <c r="V18" s="9" t="s">
        <v>326</v>
      </c>
      <c r="W18" s="46">
        <f t="shared" si="0"/>
        <v>893486.594</v>
      </c>
      <c r="X18" s="39">
        <v>42054</v>
      </c>
      <c r="Y18" s="65">
        <v>42071</v>
      </c>
      <c r="Z18" s="52" t="s">
        <v>365</v>
      </c>
      <c r="AA18" s="55" t="s">
        <v>181</v>
      </c>
      <c r="AB18" s="57" t="s">
        <v>312</v>
      </c>
      <c r="AC18" s="38" t="s">
        <v>11</v>
      </c>
      <c r="AD18" s="57" t="s">
        <v>174</v>
      </c>
      <c r="AE18" s="38" t="s">
        <v>12</v>
      </c>
      <c r="AF18" s="57" t="s">
        <v>174</v>
      </c>
      <c r="AG18" s="55" t="s">
        <v>184</v>
      </c>
      <c r="AH18" s="55" t="s">
        <v>181</v>
      </c>
      <c r="AI18" s="55" t="s">
        <v>181</v>
      </c>
      <c r="AJ18" s="55" t="s">
        <v>181</v>
      </c>
      <c r="AK18" s="55" t="s">
        <v>181</v>
      </c>
      <c r="AL18" s="65">
        <v>43074</v>
      </c>
      <c r="AM18" s="55" t="s">
        <v>182</v>
      </c>
      <c r="AN18" s="38">
        <v>2015</v>
      </c>
      <c r="AO18" s="65">
        <v>43074</v>
      </c>
      <c r="AP18" s="5"/>
    </row>
    <row r="19" spans="1:42" ht="165.75">
      <c r="A19" s="38" t="s">
        <v>142</v>
      </c>
      <c r="B19" s="55" t="s">
        <v>4</v>
      </c>
      <c r="C19" s="38">
        <v>2015</v>
      </c>
      <c r="D19" s="38" t="s">
        <v>209</v>
      </c>
      <c r="E19" s="28" t="s">
        <v>210</v>
      </c>
      <c r="F19" s="30" t="s">
        <v>226</v>
      </c>
      <c r="G19" s="52" t="s">
        <v>366</v>
      </c>
      <c r="H19" s="7" t="s">
        <v>327</v>
      </c>
      <c r="I19" s="38" t="s">
        <v>229</v>
      </c>
      <c r="J19" s="38" t="s">
        <v>229</v>
      </c>
      <c r="K19" s="55" t="s">
        <v>356</v>
      </c>
      <c r="L19" s="51" t="s">
        <v>176</v>
      </c>
      <c r="M19" s="28" t="s">
        <v>210</v>
      </c>
      <c r="N19" s="31">
        <v>42108</v>
      </c>
      <c r="O19" s="11">
        <v>301724.13</v>
      </c>
      <c r="P19" s="46">
        <f t="shared" si="1"/>
        <v>349999.99079999997</v>
      </c>
      <c r="Q19" s="38">
        <v>0</v>
      </c>
      <c r="R19" s="38">
        <v>0</v>
      </c>
      <c r="S19" s="57" t="s">
        <v>178</v>
      </c>
      <c r="T19" s="38">
        <v>0</v>
      </c>
      <c r="U19" s="57" t="s">
        <v>183</v>
      </c>
      <c r="V19" s="7" t="s">
        <v>327</v>
      </c>
      <c r="W19" s="46">
        <f t="shared" si="0"/>
        <v>60344.826</v>
      </c>
      <c r="X19" s="49">
        <v>42108</v>
      </c>
      <c r="Y19" s="65">
        <v>42115</v>
      </c>
      <c r="Z19" s="52" t="s">
        <v>366</v>
      </c>
      <c r="AA19" s="55" t="s">
        <v>181</v>
      </c>
      <c r="AB19" s="57" t="s">
        <v>351</v>
      </c>
      <c r="AC19" s="38" t="s">
        <v>5</v>
      </c>
      <c r="AD19" s="57" t="s">
        <v>229</v>
      </c>
      <c r="AE19" s="38" t="s">
        <v>12</v>
      </c>
      <c r="AF19" s="57" t="s">
        <v>229</v>
      </c>
      <c r="AG19" s="55" t="s">
        <v>184</v>
      </c>
      <c r="AH19" s="55" t="s">
        <v>181</v>
      </c>
      <c r="AI19" s="55" t="s">
        <v>181</v>
      </c>
      <c r="AJ19" s="55" t="s">
        <v>181</v>
      </c>
      <c r="AK19" s="55" t="s">
        <v>181</v>
      </c>
      <c r="AL19" s="65">
        <v>43074</v>
      </c>
      <c r="AM19" s="55" t="s">
        <v>182</v>
      </c>
      <c r="AN19" s="38">
        <v>2015</v>
      </c>
      <c r="AO19" s="65">
        <v>43074</v>
      </c>
      <c r="AP19" s="5"/>
    </row>
    <row r="20" spans="1:42" ht="105" customHeight="1">
      <c r="A20" s="38" t="s">
        <v>142</v>
      </c>
      <c r="B20" s="55" t="s">
        <v>1</v>
      </c>
      <c r="C20" s="38">
        <v>2015</v>
      </c>
      <c r="D20" s="38" t="s">
        <v>209</v>
      </c>
      <c r="E20" s="28" t="s">
        <v>211</v>
      </c>
      <c r="F20" s="30" t="s">
        <v>227</v>
      </c>
      <c r="G20" s="52" t="s">
        <v>366</v>
      </c>
      <c r="H20" s="7" t="s">
        <v>328</v>
      </c>
      <c r="I20" s="38" t="s">
        <v>230</v>
      </c>
      <c r="J20" s="38" t="s">
        <v>230</v>
      </c>
      <c r="K20" s="55" t="s">
        <v>314</v>
      </c>
      <c r="L20" s="51" t="s">
        <v>176</v>
      </c>
      <c r="M20" s="28" t="s">
        <v>211</v>
      </c>
      <c r="N20" s="31">
        <v>42107</v>
      </c>
      <c r="O20" s="11">
        <v>504000</v>
      </c>
      <c r="P20" s="46">
        <f t="shared" si="1"/>
        <v>584640</v>
      </c>
      <c r="Q20" s="38">
        <v>0</v>
      </c>
      <c r="R20" s="38">
        <v>0</v>
      </c>
      <c r="S20" s="57" t="s">
        <v>178</v>
      </c>
      <c r="T20" s="38">
        <v>0</v>
      </c>
      <c r="U20" s="57" t="s">
        <v>183</v>
      </c>
      <c r="V20" s="7" t="s">
        <v>328</v>
      </c>
      <c r="W20" s="46">
        <f t="shared" si="0"/>
        <v>100800</v>
      </c>
      <c r="X20" s="39">
        <v>42107</v>
      </c>
      <c r="Y20" s="65">
        <v>42136</v>
      </c>
      <c r="Z20" s="52" t="s">
        <v>366</v>
      </c>
      <c r="AA20" s="55" t="s">
        <v>181</v>
      </c>
      <c r="AB20" s="57" t="s">
        <v>312</v>
      </c>
      <c r="AC20" s="38" t="s">
        <v>11</v>
      </c>
      <c r="AD20" s="57" t="s">
        <v>230</v>
      </c>
      <c r="AE20" s="38" t="s">
        <v>12</v>
      </c>
      <c r="AF20" s="57" t="s">
        <v>230</v>
      </c>
      <c r="AG20" s="55" t="s">
        <v>184</v>
      </c>
      <c r="AH20" s="55" t="s">
        <v>181</v>
      </c>
      <c r="AI20" s="55" t="s">
        <v>181</v>
      </c>
      <c r="AJ20" s="55" t="s">
        <v>181</v>
      </c>
      <c r="AK20" s="55" t="s">
        <v>181</v>
      </c>
      <c r="AL20" s="65">
        <v>43074</v>
      </c>
      <c r="AM20" s="55" t="s">
        <v>182</v>
      </c>
      <c r="AN20" s="38">
        <v>2015</v>
      </c>
      <c r="AO20" s="65">
        <v>43074</v>
      </c>
      <c r="AP20" s="5"/>
    </row>
    <row r="21" spans="1:42" ht="45" customHeight="1">
      <c r="A21" s="38" t="s">
        <v>142</v>
      </c>
      <c r="B21" s="55" t="s">
        <v>4</v>
      </c>
      <c r="C21" s="38">
        <v>2015</v>
      </c>
      <c r="D21" s="38" t="s">
        <v>209</v>
      </c>
      <c r="E21" s="28" t="s">
        <v>212</v>
      </c>
      <c r="F21" s="8" t="s">
        <v>158</v>
      </c>
      <c r="G21" s="52" t="s">
        <v>366</v>
      </c>
      <c r="H21" s="7" t="s">
        <v>329</v>
      </c>
      <c r="I21" s="38" t="s">
        <v>231</v>
      </c>
      <c r="J21" s="38" t="s">
        <v>231</v>
      </c>
      <c r="K21" s="55" t="s">
        <v>357</v>
      </c>
      <c r="L21" s="51" t="s">
        <v>176</v>
      </c>
      <c r="M21" s="28" t="s">
        <v>212</v>
      </c>
      <c r="N21" s="32">
        <v>42111</v>
      </c>
      <c r="O21" s="35">
        <v>52.5</v>
      </c>
      <c r="P21" s="46">
        <f>O21*1.16</f>
        <v>60.9</v>
      </c>
      <c r="Q21" s="38">
        <v>7600</v>
      </c>
      <c r="R21" s="38">
        <v>8000</v>
      </c>
      <c r="S21" s="57" t="s">
        <v>178</v>
      </c>
      <c r="T21" s="38">
        <v>0</v>
      </c>
      <c r="U21" s="57" t="s">
        <v>183</v>
      </c>
      <c r="V21" s="7" t="s">
        <v>329</v>
      </c>
      <c r="W21" s="46">
        <v>42000</v>
      </c>
      <c r="X21" s="39">
        <v>42111</v>
      </c>
      <c r="Y21" s="65">
        <v>42369</v>
      </c>
      <c r="Z21" s="52" t="s">
        <v>366</v>
      </c>
      <c r="AA21" s="55" t="s">
        <v>181</v>
      </c>
      <c r="AB21" s="57" t="s">
        <v>312</v>
      </c>
      <c r="AC21" s="38" t="s">
        <v>11</v>
      </c>
      <c r="AD21" s="57" t="s">
        <v>231</v>
      </c>
      <c r="AE21" s="38" t="s">
        <v>12</v>
      </c>
      <c r="AF21" s="57" t="s">
        <v>231</v>
      </c>
      <c r="AG21" s="55" t="s">
        <v>184</v>
      </c>
      <c r="AH21" s="55" t="s">
        <v>181</v>
      </c>
      <c r="AI21" s="55" t="s">
        <v>181</v>
      </c>
      <c r="AJ21" s="55" t="s">
        <v>181</v>
      </c>
      <c r="AK21" s="55" t="s">
        <v>181</v>
      </c>
      <c r="AL21" s="65">
        <v>43074</v>
      </c>
      <c r="AM21" s="55" t="s">
        <v>182</v>
      </c>
      <c r="AN21" s="38">
        <v>2015</v>
      </c>
      <c r="AO21" s="65">
        <v>43074</v>
      </c>
      <c r="AP21" s="5"/>
    </row>
    <row r="22" spans="1:42" ht="92.25" customHeight="1">
      <c r="A22" s="38" t="s">
        <v>142</v>
      </c>
      <c r="B22" s="55" t="s">
        <v>1</v>
      </c>
      <c r="C22" s="38">
        <v>2015</v>
      </c>
      <c r="D22" s="38" t="s">
        <v>209</v>
      </c>
      <c r="E22" s="28" t="s">
        <v>213</v>
      </c>
      <c r="F22" s="9" t="s">
        <v>161</v>
      </c>
      <c r="G22" s="52" t="s">
        <v>366</v>
      </c>
      <c r="H22" s="7" t="s">
        <v>330</v>
      </c>
      <c r="I22" s="38" t="s">
        <v>232</v>
      </c>
      <c r="J22" s="38" t="s">
        <v>232</v>
      </c>
      <c r="K22" s="55" t="s">
        <v>358</v>
      </c>
      <c r="L22" s="51" t="s">
        <v>176</v>
      </c>
      <c r="M22" s="28" t="s">
        <v>213</v>
      </c>
      <c r="N22" s="33">
        <v>42118</v>
      </c>
      <c r="O22" s="34">
        <v>819770.1</v>
      </c>
      <c r="P22" s="46">
        <f t="shared" si="1"/>
        <v>950933.3159999999</v>
      </c>
      <c r="Q22" s="38">
        <v>0</v>
      </c>
      <c r="R22" s="38">
        <v>0</v>
      </c>
      <c r="S22" s="57" t="s">
        <v>178</v>
      </c>
      <c r="T22" s="38">
        <v>0</v>
      </c>
      <c r="U22" s="57" t="s">
        <v>183</v>
      </c>
      <c r="V22" s="7" t="s">
        <v>330</v>
      </c>
      <c r="W22" s="46">
        <f t="shared" si="0"/>
        <v>163954.02000000002</v>
      </c>
      <c r="X22" s="39">
        <v>42118</v>
      </c>
      <c r="Y22" s="65">
        <v>42174</v>
      </c>
      <c r="Z22" s="52" t="s">
        <v>366</v>
      </c>
      <c r="AA22" s="55" t="s">
        <v>181</v>
      </c>
      <c r="AB22" s="57" t="s">
        <v>351</v>
      </c>
      <c r="AC22" s="38" t="s">
        <v>5</v>
      </c>
      <c r="AD22" s="57" t="s">
        <v>232</v>
      </c>
      <c r="AE22" s="38" t="s">
        <v>12</v>
      </c>
      <c r="AF22" s="57" t="s">
        <v>232</v>
      </c>
      <c r="AG22" s="55" t="s">
        <v>184</v>
      </c>
      <c r="AH22" s="55" t="s">
        <v>181</v>
      </c>
      <c r="AI22" s="55" t="s">
        <v>181</v>
      </c>
      <c r="AJ22" s="55" t="s">
        <v>181</v>
      </c>
      <c r="AK22" s="55" t="s">
        <v>181</v>
      </c>
      <c r="AL22" s="65">
        <v>43074</v>
      </c>
      <c r="AM22" s="55" t="s">
        <v>182</v>
      </c>
      <c r="AN22" s="38">
        <v>2015</v>
      </c>
      <c r="AO22" s="65">
        <v>43074</v>
      </c>
      <c r="AP22" s="5"/>
    </row>
    <row r="23" spans="1:42" ht="38.25">
      <c r="A23" s="38" t="s">
        <v>142</v>
      </c>
      <c r="B23" s="55" t="s">
        <v>1</v>
      </c>
      <c r="C23" s="38">
        <v>2015</v>
      </c>
      <c r="D23" s="38" t="s">
        <v>209</v>
      </c>
      <c r="E23" s="28" t="s">
        <v>214</v>
      </c>
      <c r="F23" s="7" t="s">
        <v>161</v>
      </c>
      <c r="G23" s="52" t="s">
        <v>366</v>
      </c>
      <c r="H23" s="7" t="s">
        <v>331</v>
      </c>
      <c r="I23" s="38" t="s">
        <v>233</v>
      </c>
      <c r="J23" s="38" t="s">
        <v>233</v>
      </c>
      <c r="K23" s="55" t="s">
        <v>362</v>
      </c>
      <c r="L23" s="51" t="s">
        <v>176</v>
      </c>
      <c r="M23" s="28" t="s">
        <v>214</v>
      </c>
      <c r="N23" s="33">
        <v>42118</v>
      </c>
      <c r="O23" s="35">
        <v>42672.42</v>
      </c>
      <c r="P23" s="46">
        <f t="shared" si="1"/>
        <v>49500.00719999999</v>
      </c>
      <c r="Q23" s="38">
        <v>0</v>
      </c>
      <c r="R23" s="38">
        <v>0</v>
      </c>
      <c r="S23" s="38" t="s">
        <v>177</v>
      </c>
      <c r="T23" s="38">
        <v>0</v>
      </c>
      <c r="U23" s="57" t="s">
        <v>183</v>
      </c>
      <c r="V23" s="7" t="s">
        <v>331</v>
      </c>
      <c r="W23" s="46">
        <f t="shared" si="0"/>
        <v>8534.484</v>
      </c>
      <c r="X23" s="49">
        <v>42118</v>
      </c>
      <c r="Y23" s="65">
        <v>42188</v>
      </c>
      <c r="Z23" s="52" t="s">
        <v>366</v>
      </c>
      <c r="AA23" s="55" t="s">
        <v>181</v>
      </c>
      <c r="AB23" s="57" t="s">
        <v>351</v>
      </c>
      <c r="AC23" s="38" t="s">
        <v>5</v>
      </c>
      <c r="AD23" s="57" t="s">
        <v>233</v>
      </c>
      <c r="AE23" s="38" t="s">
        <v>12</v>
      </c>
      <c r="AF23" s="57" t="s">
        <v>233</v>
      </c>
      <c r="AG23" s="55" t="s">
        <v>184</v>
      </c>
      <c r="AH23" s="55" t="s">
        <v>181</v>
      </c>
      <c r="AI23" s="55" t="s">
        <v>181</v>
      </c>
      <c r="AJ23" s="55" t="s">
        <v>181</v>
      </c>
      <c r="AK23" s="55" t="s">
        <v>181</v>
      </c>
      <c r="AL23" s="65">
        <v>43074</v>
      </c>
      <c r="AM23" s="55" t="s">
        <v>182</v>
      </c>
      <c r="AN23" s="38">
        <v>2015</v>
      </c>
      <c r="AO23" s="65">
        <v>43074</v>
      </c>
      <c r="AP23" s="5"/>
    </row>
    <row r="24" spans="1:42" ht="65.25" customHeight="1">
      <c r="A24" s="38" t="s">
        <v>142</v>
      </c>
      <c r="B24" s="55" t="s">
        <v>1</v>
      </c>
      <c r="C24" s="38">
        <v>2015</v>
      </c>
      <c r="D24" s="38" t="s">
        <v>209</v>
      </c>
      <c r="E24" s="28" t="s">
        <v>215</v>
      </c>
      <c r="F24" s="28" t="s">
        <v>161</v>
      </c>
      <c r="G24" s="52" t="s">
        <v>366</v>
      </c>
      <c r="H24" s="7" t="s">
        <v>332</v>
      </c>
      <c r="I24" s="38" t="s">
        <v>234</v>
      </c>
      <c r="J24" s="38" t="s">
        <v>234</v>
      </c>
      <c r="K24" s="55" t="s">
        <v>354</v>
      </c>
      <c r="L24" s="51" t="s">
        <v>176</v>
      </c>
      <c r="M24" s="28" t="s">
        <v>215</v>
      </c>
      <c r="N24" s="33">
        <v>42118</v>
      </c>
      <c r="O24" s="36">
        <v>528716.12</v>
      </c>
      <c r="P24" s="46">
        <f t="shared" si="1"/>
        <v>613310.6991999999</v>
      </c>
      <c r="Q24" s="38">
        <v>0</v>
      </c>
      <c r="R24" s="38">
        <v>0</v>
      </c>
      <c r="S24" s="57" t="s">
        <v>178</v>
      </c>
      <c r="T24" s="38">
        <v>0</v>
      </c>
      <c r="U24" s="57" t="s">
        <v>183</v>
      </c>
      <c r="V24" s="7" t="s">
        <v>332</v>
      </c>
      <c r="W24" s="46">
        <f t="shared" si="0"/>
        <v>105743.224</v>
      </c>
      <c r="X24" s="49">
        <v>42118</v>
      </c>
      <c r="Y24" s="65">
        <v>42162</v>
      </c>
      <c r="Z24" s="52" t="s">
        <v>366</v>
      </c>
      <c r="AA24" s="55" t="s">
        <v>181</v>
      </c>
      <c r="AB24" s="57" t="s">
        <v>351</v>
      </c>
      <c r="AC24" s="38" t="s">
        <v>5</v>
      </c>
      <c r="AD24" s="57" t="s">
        <v>234</v>
      </c>
      <c r="AE24" s="38" t="s">
        <v>12</v>
      </c>
      <c r="AF24" s="57" t="s">
        <v>234</v>
      </c>
      <c r="AG24" s="55" t="s">
        <v>184</v>
      </c>
      <c r="AH24" s="55" t="s">
        <v>181</v>
      </c>
      <c r="AI24" s="55" t="s">
        <v>181</v>
      </c>
      <c r="AJ24" s="55" t="s">
        <v>181</v>
      </c>
      <c r="AK24" s="55" t="s">
        <v>181</v>
      </c>
      <c r="AL24" s="65">
        <v>43074</v>
      </c>
      <c r="AM24" s="55" t="s">
        <v>182</v>
      </c>
      <c r="AN24" s="38">
        <v>2015</v>
      </c>
      <c r="AO24" s="65">
        <v>43074</v>
      </c>
      <c r="AP24" s="5"/>
    </row>
    <row r="25" spans="1:42" ht="63.75">
      <c r="A25" s="38" t="s">
        <v>142</v>
      </c>
      <c r="B25" s="55" t="s">
        <v>1</v>
      </c>
      <c r="C25" s="38">
        <v>2015</v>
      </c>
      <c r="D25" s="38" t="s">
        <v>209</v>
      </c>
      <c r="E25" s="28" t="s">
        <v>216</v>
      </c>
      <c r="F25" s="28" t="s">
        <v>227</v>
      </c>
      <c r="G25" s="52" t="s">
        <v>366</v>
      </c>
      <c r="H25" s="7" t="s">
        <v>333</v>
      </c>
      <c r="I25" s="38" t="s">
        <v>235</v>
      </c>
      <c r="J25" s="38" t="s">
        <v>235</v>
      </c>
      <c r="K25" s="55" t="s">
        <v>357</v>
      </c>
      <c r="L25" s="51" t="s">
        <v>176</v>
      </c>
      <c r="M25" s="28" t="s">
        <v>216</v>
      </c>
      <c r="N25" s="33">
        <v>42118</v>
      </c>
      <c r="O25" s="36">
        <v>792465</v>
      </c>
      <c r="P25" s="46">
        <f t="shared" si="1"/>
        <v>919259.3999999999</v>
      </c>
      <c r="Q25" s="38">
        <v>0</v>
      </c>
      <c r="R25" s="38">
        <v>0</v>
      </c>
      <c r="S25" s="57" t="s">
        <v>178</v>
      </c>
      <c r="T25" s="38">
        <v>0</v>
      </c>
      <c r="U25" s="57" t="s">
        <v>183</v>
      </c>
      <c r="V25" s="7" t="s">
        <v>333</v>
      </c>
      <c r="W25" s="46">
        <f t="shared" si="0"/>
        <v>158493</v>
      </c>
      <c r="X25" s="39">
        <v>42118</v>
      </c>
      <c r="Y25" s="65">
        <v>42132</v>
      </c>
      <c r="Z25" s="52" t="s">
        <v>366</v>
      </c>
      <c r="AA25" s="55" t="s">
        <v>181</v>
      </c>
      <c r="AB25" s="57" t="s">
        <v>351</v>
      </c>
      <c r="AC25" s="38" t="s">
        <v>5</v>
      </c>
      <c r="AD25" s="57" t="s">
        <v>235</v>
      </c>
      <c r="AE25" s="38" t="s">
        <v>12</v>
      </c>
      <c r="AF25" s="57" t="s">
        <v>235</v>
      </c>
      <c r="AG25" s="55" t="s">
        <v>184</v>
      </c>
      <c r="AH25" s="55" t="s">
        <v>181</v>
      </c>
      <c r="AI25" s="55" t="s">
        <v>181</v>
      </c>
      <c r="AJ25" s="55" t="s">
        <v>181</v>
      </c>
      <c r="AK25" s="55" t="s">
        <v>181</v>
      </c>
      <c r="AL25" s="65">
        <v>43074</v>
      </c>
      <c r="AM25" s="55" t="s">
        <v>182</v>
      </c>
      <c r="AN25" s="38">
        <v>2015</v>
      </c>
      <c r="AO25" s="65">
        <v>43074</v>
      </c>
      <c r="AP25" s="5"/>
    </row>
    <row r="26" spans="1:42" ht="59.25" customHeight="1">
      <c r="A26" s="38" t="s">
        <v>142</v>
      </c>
      <c r="B26" s="55" t="s">
        <v>1</v>
      </c>
      <c r="C26" s="38">
        <v>2015</v>
      </c>
      <c r="D26" s="38" t="s">
        <v>209</v>
      </c>
      <c r="E26" s="28" t="s">
        <v>217</v>
      </c>
      <c r="F26" s="28" t="s">
        <v>227</v>
      </c>
      <c r="G26" s="52" t="s">
        <v>366</v>
      </c>
      <c r="H26" s="7" t="s">
        <v>334</v>
      </c>
      <c r="I26" s="38" t="s">
        <v>236</v>
      </c>
      <c r="J26" s="38" t="s">
        <v>236</v>
      </c>
      <c r="K26" s="55" t="s">
        <v>314</v>
      </c>
      <c r="L26" s="51" t="s">
        <v>176</v>
      </c>
      <c r="M26" s="28" t="s">
        <v>217</v>
      </c>
      <c r="N26" s="33">
        <v>42121</v>
      </c>
      <c r="O26" s="36">
        <v>378417.24</v>
      </c>
      <c r="P26" s="46">
        <f t="shared" si="1"/>
        <v>438963.9984</v>
      </c>
      <c r="Q26" s="38">
        <v>0</v>
      </c>
      <c r="R26" s="38">
        <v>0</v>
      </c>
      <c r="S26" s="57" t="s">
        <v>178</v>
      </c>
      <c r="T26" s="38">
        <v>0</v>
      </c>
      <c r="U26" s="57" t="s">
        <v>183</v>
      </c>
      <c r="V26" s="7" t="s">
        <v>334</v>
      </c>
      <c r="W26" s="46">
        <f t="shared" si="0"/>
        <v>75683.448</v>
      </c>
      <c r="X26" s="39">
        <v>42121</v>
      </c>
      <c r="Y26" s="65">
        <v>42131</v>
      </c>
      <c r="Z26" s="52" t="s">
        <v>366</v>
      </c>
      <c r="AA26" s="55" t="s">
        <v>181</v>
      </c>
      <c r="AB26" s="57" t="s">
        <v>312</v>
      </c>
      <c r="AC26" s="38" t="s">
        <v>11</v>
      </c>
      <c r="AD26" s="57" t="s">
        <v>236</v>
      </c>
      <c r="AE26" s="38" t="s">
        <v>12</v>
      </c>
      <c r="AF26" s="57" t="s">
        <v>236</v>
      </c>
      <c r="AG26" s="55" t="s">
        <v>184</v>
      </c>
      <c r="AH26" s="55" t="s">
        <v>181</v>
      </c>
      <c r="AI26" s="55" t="s">
        <v>181</v>
      </c>
      <c r="AJ26" s="55" t="s">
        <v>181</v>
      </c>
      <c r="AK26" s="55" t="s">
        <v>181</v>
      </c>
      <c r="AL26" s="65">
        <v>43074</v>
      </c>
      <c r="AM26" s="55" t="s">
        <v>182</v>
      </c>
      <c r="AN26" s="38">
        <v>2015</v>
      </c>
      <c r="AO26" s="65">
        <v>43074</v>
      </c>
      <c r="AP26" s="5"/>
    </row>
    <row r="27" spans="1:42" ht="78" customHeight="1">
      <c r="A27" s="38" t="s">
        <v>142</v>
      </c>
      <c r="B27" s="55" t="s">
        <v>4</v>
      </c>
      <c r="C27" s="38">
        <v>2015</v>
      </c>
      <c r="D27" s="38" t="s">
        <v>209</v>
      </c>
      <c r="E27" s="28" t="s">
        <v>218</v>
      </c>
      <c r="F27" s="28" t="s">
        <v>158</v>
      </c>
      <c r="G27" s="52" t="s">
        <v>366</v>
      </c>
      <c r="H27" s="7" t="s">
        <v>335</v>
      </c>
      <c r="I27" s="38" t="s">
        <v>237</v>
      </c>
      <c r="J27" s="38" t="s">
        <v>237</v>
      </c>
      <c r="K27" s="55" t="s">
        <v>321</v>
      </c>
      <c r="L27" s="51" t="s">
        <v>176</v>
      </c>
      <c r="M27" s="28" t="s">
        <v>218</v>
      </c>
      <c r="N27" s="33">
        <v>42124</v>
      </c>
      <c r="O27" s="36">
        <v>450000</v>
      </c>
      <c r="P27" s="46">
        <f t="shared" si="1"/>
        <v>521999.99999999994</v>
      </c>
      <c r="Q27" s="38">
        <v>0</v>
      </c>
      <c r="R27" s="38">
        <v>0</v>
      </c>
      <c r="S27" s="57" t="s">
        <v>178</v>
      </c>
      <c r="T27" s="38">
        <v>0</v>
      </c>
      <c r="U27" s="57" t="s">
        <v>183</v>
      </c>
      <c r="V27" s="7" t="s">
        <v>335</v>
      </c>
      <c r="W27" s="46">
        <f t="shared" si="0"/>
        <v>90000</v>
      </c>
      <c r="X27" s="39">
        <v>42124</v>
      </c>
      <c r="Y27" s="65">
        <v>42170</v>
      </c>
      <c r="Z27" s="52" t="s">
        <v>366</v>
      </c>
      <c r="AA27" s="55" t="s">
        <v>181</v>
      </c>
      <c r="AB27" s="57" t="s">
        <v>312</v>
      </c>
      <c r="AC27" s="38" t="s">
        <v>11</v>
      </c>
      <c r="AD27" s="57" t="s">
        <v>237</v>
      </c>
      <c r="AE27" s="38" t="s">
        <v>12</v>
      </c>
      <c r="AF27" s="57" t="s">
        <v>237</v>
      </c>
      <c r="AG27" s="55" t="s">
        <v>184</v>
      </c>
      <c r="AH27" s="55" t="s">
        <v>181</v>
      </c>
      <c r="AI27" s="55" t="s">
        <v>181</v>
      </c>
      <c r="AJ27" s="55" t="s">
        <v>181</v>
      </c>
      <c r="AK27" s="55" t="s">
        <v>181</v>
      </c>
      <c r="AL27" s="65">
        <v>43074</v>
      </c>
      <c r="AM27" s="55" t="s">
        <v>182</v>
      </c>
      <c r="AN27" s="38">
        <v>2015</v>
      </c>
      <c r="AO27" s="65">
        <v>43074</v>
      </c>
      <c r="AP27" s="5"/>
    </row>
    <row r="28" spans="1:42" ht="98.25" customHeight="1">
      <c r="A28" s="38" t="s">
        <v>142</v>
      </c>
      <c r="B28" s="55" t="s">
        <v>4</v>
      </c>
      <c r="C28" s="38">
        <v>2015</v>
      </c>
      <c r="D28" s="38" t="s">
        <v>209</v>
      </c>
      <c r="E28" s="28" t="s">
        <v>219</v>
      </c>
      <c r="F28" s="28" t="s">
        <v>227</v>
      </c>
      <c r="G28" s="52" t="s">
        <v>366</v>
      </c>
      <c r="H28" s="7" t="s">
        <v>336</v>
      </c>
      <c r="I28" s="38" t="s">
        <v>238</v>
      </c>
      <c r="J28" s="38" t="s">
        <v>238</v>
      </c>
      <c r="K28" s="55" t="s">
        <v>319</v>
      </c>
      <c r="L28" s="51" t="s">
        <v>176</v>
      </c>
      <c r="M28" s="28" t="s">
        <v>219</v>
      </c>
      <c r="N28" s="33">
        <v>42111</v>
      </c>
      <c r="O28" s="36">
        <v>601050</v>
      </c>
      <c r="P28" s="46">
        <f t="shared" si="1"/>
        <v>697218</v>
      </c>
      <c r="Q28" s="38">
        <v>0</v>
      </c>
      <c r="R28" s="38">
        <v>0</v>
      </c>
      <c r="S28" s="57" t="s">
        <v>178</v>
      </c>
      <c r="T28" s="38">
        <v>0</v>
      </c>
      <c r="U28" s="57" t="s">
        <v>183</v>
      </c>
      <c r="V28" s="7" t="s">
        <v>336</v>
      </c>
      <c r="W28" s="46">
        <f t="shared" si="0"/>
        <v>120210</v>
      </c>
      <c r="X28" s="39">
        <v>42111</v>
      </c>
      <c r="Y28" s="65">
        <v>42138</v>
      </c>
      <c r="Z28" s="52" t="s">
        <v>366</v>
      </c>
      <c r="AA28" s="55" t="s">
        <v>181</v>
      </c>
      <c r="AB28" s="57" t="s">
        <v>312</v>
      </c>
      <c r="AC28" s="38" t="s">
        <v>11</v>
      </c>
      <c r="AD28" s="57" t="s">
        <v>238</v>
      </c>
      <c r="AE28" s="38" t="s">
        <v>12</v>
      </c>
      <c r="AF28" s="57" t="s">
        <v>238</v>
      </c>
      <c r="AG28" s="55" t="s">
        <v>184</v>
      </c>
      <c r="AH28" s="55" t="s">
        <v>181</v>
      </c>
      <c r="AI28" s="55" t="s">
        <v>181</v>
      </c>
      <c r="AJ28" s="55" t="s">
        <v>181</v>
      </c>
      <c r="AK28" s="55" t="s">
        <v>181</v>
      </c>
      <c r="AL28" s="65">
        <v>43074</v>
      </c>
      <c r="AM28" s="55" t="s">
        <v>182</v>
      </c>
      <c r="AN28" s="38">
        <v>2015</v>
      </c>
      <c r="AO28" s="65">
        <v>43074</v>
      </c>
      <c r="AP28" s="5"/>
    </row>
    <row r="29" spans="1:42" ht="45.75" customHeight="1">
      <c r="A29" s="38" t="s">
        <v>142</v>
      </c>
      <c r="B29" s="55" t="s">
        <v>1</v>
      </c>
      <c r="C29" s="38">
        <v>2015</v>
      </c>
      <c r="D29" s="38" t="s">
        <v>209</v>
      </c>
      <c r="E29" s="28" t="s">
        <v>220</v>
      </c>
      <c r="F29" s="28" t="s">
        <v>158</v>
      </c>
      <c r="G29" s="52" t="s">
        <v>366</v>
      </c>
      <c r="H29" s="7" t="s">
        <v>337</v>
      </c>
      <c r="I29" s="38" t="s">
        <v>239</v>
      </c>
      <c r="J29" s="38" t="s">
        <v>239</v>
      </c>
      <c r="K29" s="55" t="s">
        <v>359</v>
      </c>
      <c r="L29" s="51" t="s">
        <v>176</v>
      </c>
      <c r="M29" s="28" t="s">
        <v>220</v>
      </c>
      <c r="N29" s="33">
        <v>42149</v>
      </c>
      <c r="O29" s="36">
        <v>785000</v>
      </c>
      <c r="P29" s="46">
        <f t="shared" si="1"/>
        <v>910599.9999999999</v>
      </c>
      <c r="Q29" s="38">
        <v>0</v>
      </c>
      <c r="R29" s="38">
        <v>0</v>
      </c>
      <c r="S29" s="57" t="s">
        <v>178</v>
      </c>
      <c r="T29" s="38">
        <v>0</v>
      </c>
      <c r="U29" s="57" t="s">
        <v>183</v>
      </c>
      <c r="V29" s="7" t="s">
        <v>337</v>
      </c>
      <c r="W29" s="46">
        <f t="shared" si="0"/>
        <v>157000</v>
      </c>
      <c r="X29" s="39">
        <v>42149</v>
      </c>
      <c r="Y29" s="68">
        <v>42180</v>
      </c>
      <c r="Z29" s="52" t="s">
        <v>366</v>
      </c>
      <c r="AA29" s="55" t="s">
        <v>181</v>
      </c>
      <c r="AB29" s="57" t="s">
        <v>312</v>
      </c>
      <c r="AC29" s="38" t="s">
        <v>11</v>
      </c>
      <c r="AD29" s="57" t="s">
        <v>239</v>
      </c>
      <c r="AE29" s="38" t="s">
        <v>12</v>
      </c>
      <c r="AF29" s="57" t="s">
        <v>239</v>
      </c>
      <c r="AG29" s="55" t="s">
        <v>184</v>
      </c>
      <c r="AH29" s="55" t="s">
        <v>181</v>
      </c>
      <c r="AI29" s="55" t="s">
        <v>181</v>
      </c>
      <c r="AJ29" s="55" t="s">
        <v>181</v>
      </c>
      <c r="AK29" s="55" t="s">
        <v>181</v>
      </c>
      <c r="AL29" s="65">
        <v>43074</v>
      </c>
      <c r="AM29" s="55" t="s">
        <v>182</v>
      </c>
      <c r="AN29" s="38">
        <v>2015</v>
      </c>
      <c r="AO29" s="65">
        <v>43074</v>
      </c>
      <c r="AP29" s="5"/>
    </row>
    <row r="30" spans="1:42" ht="73.5" customHeight="1">
      <c r="A30" s="38" t="s">
        <v>142</v>
      </c>
      <c r="B30" s="55" t="s">
        <v>1</v>
      </c>
      <c r="C30" s="38">
        <v>2015</v>
      </c>
      <c r="D30" s="38" t="s">
        <v>209</v>
      </c>
      <c r="E30" s="29" t="s">
        <v>221</v>
      </c>
      <c r="F30" s="28" t="s">
        <v>158</v>
      </c>
      <c r="G30" s="52" t="s">
        <v>366</v>
      </c>
      <c r="H30" s="7" t="s">
        <v>338</v>
      </c>
      <c r="I30" s="38" t="s">
        <v>240</v>
      </c>
      <c r="J30" s="38" t="s">
        <v>240</v>
      </c>
      <c r="K30" s="55" t="s">
        <v>363</v>
      </c>
      <c r="L30" s="51" t="s">
        <v>176</v>
      </c>
      <c r="M30" s="29" t="s">
        <v>221</v>
      </c>
      <c r="N30" s="33">
        <v>42180</v>
      </c>
      <c r="O30" s="36">
        <v>307517.24</v>
      </c>
      <c r="P30" s="46">
        <f t="shared" si="1"/>
        <v>356719.9984</v>
      </c>
      <c r="Q30" s="38">
        <v>0</v>
      </c>
      <c r="R30" s="38">
        <v>0</v>
      </c>
      <c r="S30" s="57" t="s">
        <v>178</v>
      </c>
      <c r="T30" s="38">
        <v>0</v>
      </c>
      <c r="U30" s="57" t="s">
        <v>183</v>
      </c>
      <c r="V30" s="7" t="s">
        <v>338</v>
      </c>
      <c r="W30" s="46">
        <f t="shared" si="0"/>
        <v>61503.448000000004</v>
      </c>
      <c r="X30" s="39">
        <v>42149</v>
      </c>
      <c r="Y30" s="68">
        <v>42180</v>
      </c>
      <c r="Z30" s="52" t="s">
        <v>366</v>
      </c>
      <c r="AA30" s="55" t="s">
        <v>181</v>
      </c>
      <c r="AB30" s="57" t="s">
        <v>312</v>
      </c>
      <c r="AC30" s="38" t="s">
        <v>11</v>
      </c>
      <c r="AD30" s="57" t="s">
        <v>240</v>
      </c>
      <c r="AE30" s="38" t="s">
        <v>12</v>
      </c>
      <c r="AF30" s="57" t="s">
        <v>240</v>
      </c>
      <c r="AG30" s="55" t="s">
        <v>184</v>
      </c>
      <c r="AH30" s="55" t="s">
        <v>181</v>
      </c>
      <c r="AI30" s="55" t="s">
        <v>181</v>
      </c>
      <c r="AJ30" s="55" t="s">
        <v>181</v>
      </c>
      <c r="AK30" s="55" t="s">
        <v>181</v>
      </c>
      <c r="AL30" s="65">
        <v>43074</v>
      </c>
      <c r="AM30" s="55" t="s">
        <v>182</v>
      </c>
      <c r="AN30" s="38">
        <v>2015</v>
      </c>
      <c r="AO30" s="65">
        <v>43074</v>
      </c>
      <c r="AP30" s="5"/>
    </row>
    <row r="31" spans="1:42" ht="51">
      <c r="A31" s="38" t="s">
        <v>142</v>
      </c>
      <c r="B31" s="55" t="s">
        <v>1</v>
      </c>
      <c r="C31" s="38">
        <v>2015</v>
      </c>
      <c r="D31" s="38" t="s">
        <v>209</v>
      </c>
      <c r="E31" s="29" t="s">
        <v>222</v>
      </c>
      <c r="F31" s="28" t="s">
        <v>226</v>
      </c>
      <c r="G31" s="52" t="s">
        <v>366</v>
      </c>
      <c r="H31" s="7" t="s">
        <v>339</v>
      </c>
      <c r="I31" s="38" t="s">
        <v>241</v>
      </c>
      <c r="J31" s="38" t="s">
        <v>241</v>
      </c>
      <c r="K31" s="55" t="s">
        <v>314</v>
      </c>
      <c r="L31" s="51" t="s">
        <v>176</v>
      </c>
      <c r="M31" s="29" t="s">
        <v>222</v>
      </c>
      <c r="N31" s="33">
        <v>42158</v>
      </c>
      <c r="O31" s="36">
        <v>311500</v>
      </c>
      <c r="P31" s="46">
        <f t="shared" si="1"/>
        <v>361340</v>
      </c>
      <c r="Q31" s="38">
        <v>0</v>
      </c>
      <c r="R31" s="38">
        <v>0</v>
      </c>
      <c r="S31" s="57" t="s">
        <v>178</v>
      </c>
      <c r="T31" s="38">
        <v>0</v>
      </c>
      <c r="U31" s="57" t="s">
        <v>183</v>
      </c>
      <c r="V31" s="7" t="s">
        <v>339</v>
      </c>
      <c r="W31" s="46">
        <f t="shared" si="0"/>
        <v>62300</v>
      </c>
      <c r="X31" s="39">
        <v>42158</v>
      </c>
      <c r="Y31" s="65">
        <v>42195</v>
      </c>
      <c r="Z31" s="52" t="s">
        <v>366</v>
      </c>
      <c r="AA31" s="55" t="s">
        <v>181</v>
      </c>
      <c r="AB31" s="57" t="s">
        <v>351</v>
      </c>
      <c r="AC31" s="38" t="s">
        <v>5</v>
      </c>
      <c r="AD31" s="57" t="s">
        <v>241</v>
      </c>
      <c r="AE31" s="38" t="s">
        <v>12</v>
      </c>
      <c r="AF31" s="57" t="s">
        <v>241</v>
      </c>
      <c r="AG31" s="55" t="s">
        <v>184</v>
      </c>
      <c r="AH31" s="55" t="s">
        <v>181</v>
      </c>
      <c r="AI31" s="55" t="s">
        <v>181</v>
      </c>
      <c r="AJ31" s="55" t="s">
        <v>181</v>
      </c>
      <c r="AK31" s="55" t="s">
        <v>181</v>
      </c>
      <c r="AL31" s="65">
        <v>43074</v>
      </c>
      <c r="AM31" s="55" t="s">
        <v>182</v>
      </c>
      <c r="AN31" s="38">
        <v>2015</v>
      </c>
      <c r="AO31" s="65">
        <v>43074</v>
      </c>
      <c r="AP31" s="5"/>
    </row>
    <row r="32" spans="1:42" ht="38.25">
      <c r="A32" s="38" t="s">
        <v>142</v>
      </c>
      <c r="B32" s="55" t="s">
        <v>1</v>
      </c>
      <c r="C32" s="38">
        <v>2015</v>
      </c>
      <c r="D32" s="38" t="s">
        <v>209</v>
      </c>
      <c r="E32" s="29" t="s">
        <v>223</v>
      </c>
      <c r="F32" s="28" t="s">
        <v>160</v>
      </c>
      <c r="G32" s="52" t="s">
        <v>366</v>
      </c>
      <c r="H32" s="7" t="s">
        <v>340</v>
      </c>
      <c r="I32" s="38" t="s">
        <v>242</v>
      </c>
      <c r="J32" s="38" t="s">
        <v>242</v>
      </c>
      <c r="K32" s="55" t="s">
        <v>314</v>
      </c>
      <c r="L32" s="51" t="s">
        <v>176</v>
      </c>
      <c r="M32" s="29" t="s">
        <v>223</v>
      </c>
      <c r="N32" s="33">
        <v>42165</v>
      </c>
      <c r="O32" s="36">
        <v>392750</v>
      </c>
      <c r="P32" s="46">
        <f t="shared" si="1"/>
        <v>455589.99999999994</v>
      </c>
      <c r="Q32" s="38">
        <v>0</v>
      </c>
      <c r="R32" s="38">
        <v>0</v>
      </c>
      <c r="S32" s="57" t="s">
        <v>178</v>
      </c>
      <c r="T32" s="38">
        <v>0</v>
      </c>
      <c r="U32" s="57" t="s">
        <v>183</v>
      </c>
      <c r="V32" s="7" t="s">
        <v>340</v>
      </c>
      <c r="W32" s="46">
        <f t="shared" si="0"/>
        <v>78550</v>
      </c>
      <c r="X32" s="39">
        <v>42896</v>
      </c>
      <c r="Y32" s="65">
        <v>42228</v>
      </c>
      <c r="Z32" s="52" t="s">
        <v>366</v>
      </c>
      <c r="AA32" s="55" t="s">
        <v>181</v>
      </c>
      <c r="AB32" s="57" t="s">
        <v>312</v>
      </c>
      <c r="AC32" s="38" t="s">
        <v>11</v>
      </c>
      <c r="AD32" s="57" t="s">
        <v>242</v>
      </c>
      <c r="AE32" s="38" t="s">
        <v>12</v>
      </c>
      <c r="AF32" s="57" t="s">
        <v>242</v>
      </c>
      <c r="AG32" s="55" t="s">
        <v>184</v>
      </c>
      <c r="AH32" s="55" t="s">
        <v>181</v>
      </c>
      <c r="AI32" s="55" t="s">
        <v>181</v>
      </c>
      <c r="AJ32" s="55" t="s">
        <v>181</v>
      </c>
      <c r="AK32" s="55" t="s">
        <v>181</v>
      </c>
      <c r="AL32" s="65">
        <v>43074</v>
      </c>
      <c r="AM32" s="55" t="s">
        <v>182</v>
      </c>
      <c r="AN32" s="38">
        <v>2015</v>
      </c>
      <c r="AO32" s="65">
        <v>43074</v>
      </c>
      <c r="AP32" s="5"/>
    </row>
    <row r="33" spans="1:42" ht="45" customHeight="1">
      <c r="A33" s="38" t="s">
        <v>142</v>
      </c>
      <c r="B33" s="55" t="s">
        <v>4</v>
      </c>
      <c r="C33" s="38">
        <v>2015</v>
      </c>
      <c r="D33" s="38" t="s">
        <v>209</v>
      </c>
      <c r="E33" s="29" t="s">
        <v>224</v>
      </c>
      <c r="F33" s="28" t="s">
        <v>228</v>
      </c>
      <c r="G33" s="52" t="s">
        <v>366</v>
      </c>
      <c r="H33" s="7" t="s">
        <v>341</v>
      </c>
      <c r="I33" s="38" t="s">
        <v>243</v>
      </c>
      <c r="J33" s="38" t="s">
        <v>243</v>
      </c>
      <c r="K33" s="55" t="s">
        <v>314</v>
      </c>
      <c r="L33" s="51" t="s">
        <v>176</v>
      </c>
      <c r="M33" s="29" t="s">
        <v>224</v>
      </c>
      <c r="N33" s="33">
        <v>42128</v>
      </c>
      <c r="O33" s="50">
        <v>0</v>
      </c>
      <c r="P33" s="66">
        <v>0</v>
      </c>
      <c r="Q33" s="38">
        <v>3000</v>
      </c>
      <c r="R33" s="38">
        <v>0</v>
      </c>
      <c r="S33" s="57" t="s">
        <v>178</v>
      </c>
      <c r="T33" s="38">
        <v>0</v>
      </c>
      <c r="U33" s="57" t="s">
        <v>183</v>
      </c>
      <c r="V33" s="7" t="s">
        <v>341</v>
      </c>
      <c r="W33" s="66">
        <v>0</v>
      </c>
      <c r="X33" s="8">
        <v>0</v>
      </c>
      <c r="Y33" s="38">
        <v>0</v>
      </c>
      <c r="Z33" s="52" t="s">
        <v>366</v>
      </c>
      <c r="AA33" s="55" t="s">
        <v>181</v>
      </c>
      <c r="AB33" s="57" t="s">
        <v>312</v>
      </c>
      <c r="AC33" s="38" t="s">
        <v>11</v>
      </c>
      <c r="AD33" s="57" t="s">
        <v>243</v>
      </c>
      <c r="AE33" s="38" t="s">
        <v>12</v>
      </c>
      <c r="AF33" s="57" t="s">
        <v>243</v>
      </c>
      <c r="AG33" s="55" t="s">
        <v>184</v>
      </c>
      <c r="AH33" s="55" t="s">
        <v>181</v>
      </c>
      <c r="AI33" s="55" t="s">
        <v>181</v>
      </c>
      <c r="AJ33" s="55" t="s">
        <v>181</v>
      </c>
      <c r="AK33" s="55" t="s">
        <v>181</v>
      </c>
      <c r="AL33" s="65">
        <v>43074</v>
      </c>
      <c r="AM33" s="55" t="s">
        <v>182</v>
      </c>
      <c r="AN33" s="38">
        <v>2015</v>
      </c>
      <c r="AO33" s="65">
        <v>43074</v>
      </c>
      <c r="AP33" s="5"/>
    </row>
    <row r="34" spans="1:42" ht="38.25">
      <c r="A34" s="38" t="s">
        <v>142</v>
      </c>
      <c r="B34" s="55" t="s">
        <v>1</v>
      </c>
      <c r="C34" s="38">
        <v>2015</v>
      </c>
      <c r="D34" s="38" t="s">
        <v>209</v>
      </c>
      <c r="E34" s="29" t="s">
        <v>225</v>
      </c>
      <c r="F34" s="28" t="s">
        <v>160</v>
      </c>
      <c r="G34" s="52" t="s">
        <v>366</v>
      </c>
      <c r="H34" s="7" t="s">
        <v>342</v>
      </c>
      <c r="I34" s="38" t="s">
        <v>244</v>
      </c>
      <c r="J34" s="38" t="s">
        <v>244</v>
      </c>
      <c r="K34" s="55" t="s">
        <v>359</v>
      </c>
      <c r="L34" s="51" t="s">
        <v>176</v>
      </c>
      <c r="M34" s="29" t="s">
        <v>225</v>
      </c>
      <c r="N34" s="33">
        <v>42165</v>
      </c>
      <c r="O34" s="36">
        <v>779044</v>
      </c>
      <c r="P34" s="46">
        <f t="shared" si="1"/>
        <v>903691.0399999999</v>
      </c>
      <c r="Q34" s="38">
        <v>0</v>
      </c>
      <c r="R34" s="38">
        <v>0</v>
      </c>
      <c r="S34" s="57" t="s">
        <v>178</v>
      </c>
      <c r="T34" s="38">
        <v>0</v>
      </c>
      <c r="U34" s="57" t="s">
        <v>183</v>
      </c>
      <c r="V34" s="7" t="s">
        <v>342</v>
      </c>
      <c r="W34" s="46">
        <f t="shared" si="0"/>
        <v>155808.80000000002</v>
      </c>
      <c r="X34" s="39">
        <v>42165</v>
      </c>
      <c r="Y34" s="65">
        <v>42228</v>
      </c>
      <c r="Z34" s="52" t="s">
        <v>366</v>
      </c>
      <c r="AA34" s="55" t="s">
        <v>181</v>
      </c>
      <c r="AB34" s="57" t="s">
        <v>312</v>
      </c>
      <c r="AC34" s="38" t="s">
        <v>11</v>
      </c>
      <c r="AD34" s="57" t="s">
        <v>244</v>
      </c>
      <c r="AE34" s="38" t="s">
        <v>12</v>
      </c>
      <c r="AF34" s="57" t="s">
        <v>244</v>
      </c>
      <c r="AG34" s="55" t="s">
        <v>184</v>
      </c>
      <c r="AH34" s="55" t="s">
        <v>181</v>
      </c>
      <c r="AI34" s="55" t="s">
        <v>181</v>
      </c>
      <c r="AJ34" s="55" t="s">
        <v>181</v>
      </c>
      <c r="AK34" s="55" t="s">
        <v>181</v>
      </c>
      <c r="AL34" s="65">
        <v>43074</v>
      </c>
      <c r="AM34" s="55" t="s">
        <v>182</v>
      </c>
      <c r="AN34" s="38">
        <v>2015</v>
      </c>
      <c r="AO34" s="65">
        <v>43074</v>
      </c>
      <c r="AP34" s="5"/>
    </row>
    <row r="35" spans="1:42" ht="71.25" customHeight="1">
      <c r="A35" s="38" t="s">
        <v>142</v>
      </c>
      <c r="B35" s="55" t="s">
        <v>4</v>
      </c>
      <c r="C35" s="38">
        <v>2015</v>
      </c>
      <c r="D35" s="56" t="s">
        <v>281</v>
      </c>
      <c r="E35" s="28" t="s">
        <v>277</v>
      </c>
      <c r="F35" s="30" t="s">
        <v>286</v>
      </c>
      <c r="G35" s="52" t="s">
        <v>367</v>
      </c>
      <c r="H35" s="45" t="s">
        <v>343</v>
      </c>
      <c r="I35" s="38" t="s">
        <v>282</v>
      </c>
      <c r="J35" s="38" t="s">
        <v>282</v>
      </c>
      <c r="K35" s="55" t="s">
        <v>321</v>
      </c>
      <c r="L35" s="51" t="s">
        <v>176</v>
      </c>
      <c r="M35" s="28" t="s">
        <v>277</v>
      </c>
      <c r="N35" s="31">
        <v>42215</v>
      </c>
      <c r="O35" s="11">
        <v>498425.3</v>
      </c>
      <c r="P35" s="46">
        <f t="shared" si="1"/>
        <v>578173.348</v>
      </c>
      <c r="Q35" s="38">
        <v>0</v>
      </c>
      <c r="R35" s="38">
        <v>0</v>
      </c>
      <c r="S35" s="57" t="s">
        <v>178</v>
      </c>
      <c r="T35" s="38">
        <v>0</v>
      </c>
      <c r="U35" s="57" t="s">
        <v>183</v>
      </c>
      <c r="V35" s="45" t="s">
        <v>343</v>
      </c>
      <c r="W35" s="46">
        <f t="shared" si="0"/>
        <v>99685.06</v>
      </c>
      <c r="X35" s="39">
        <v>42215</v>
      </c>
      <c r="Y35" s="65">
        <v>42243</v>
      </c>
      <c r="Z35" s="52" t="s">
        <v>367</v>
      </c>
      <c r="AA35" s="55" t="s">
        <v>181</v>
      </c>
      <c r="AB35" s="57" t="s">
        <v>312</v>
      </c>
      <c r="AC35" s="38" t="s">
        <v>11</v>
      </c>
      <c r="AD35" s="57" t="s">
        <v>282</v>
      </c>
      <c r="AE35" s="38" t="s">
        <v>12</v>
      </c>
      <c r="AF35" s="57" t="s">
        <v>282</v>
      </c>
      <c r="AG35" s="55" t="s">
        <v>184</v>
      </c>
      <c r="AH35" s="55" t="s">
        <v>181</v>
      </c>
      <c r="AI35" s="55" t="s">
        <v>181</v>
      </c>
      <c r="AJ35" s="55" t="s">
        <v>181</v>
      </c>
      <c r="AK35" s="55" t="s">
        <v>181</v>
      </c>
      <c r="AL35" s="65">
        <v>43074</v>
      </c>
      <c r="AM35" s="55" t="s">
        <v>182</v>
      </c>
      <c r="AN35" s="38">
        <v>2015</v>
      </c>
      <c r="AO35" s="65">
        <v>43074</v>
      </c>
      <c r="AP35" s="5"/>
    </row>
    <row r="36" spans="1:42" ht="71.25" customHeight="1">
      <c r="A36" s="38" t="s">
        <v>142</v>
      </c>
      <c r="B36" s="55" t="s">
        <v>1</v>
      </c>
      <c r="C36" s="38">
        <v>2015</v>
      </c>
      <c r="D36" s="56" t="s">
        <v>281</v>
      </c>
      <c r="E36" s="28" t="s">
        <v>278</v>
      </c>
      <c r="F36" s="30" t="s">
        <v>227</v>
      </c>
      <c r="G36" s="52" t="s">
        <v>367</v>
      </c>
      <c r="H36" s="45" t="s">
        <v>344</v>
      </c>
      <c r="I36" s="38" t="s">
        <v>283</v>
      </c>
      <c r="J36" s="38" t="s">
        <v>283</v>
      </c>
      <c r="K36" s="55" t="s">
        <v>311</v>
      </c>
      <c r="L36" s="51" t="s">
        <v>176</v>
      </c>
      <c r="M36" s="28" t="s">
        <v>278</v>
      </c>
      <c r="N36" s="31">
        <v>42186</v>
      </c>
      <c r="O36" s="11">
        <v>20177.24</v>
      </c>
      <c r="P36" s="46">
        <f t="shared" si="1"/>
        <v>23405.5984</v>
      </c>
      <c r="Q36" s="38">
        <v>0</v>
      </c>
      <c r="R36" s="38">
        <v>0</v>
      </c>
      <c r="S36" s="38" t="s">
        <v>177</v>
      </c>
      <c r="T36" s="38">
        <v>0</v>
      </c>
      <c r="U36" s="57" t="s">
        <v>183</v>
      </c>
      <c r="V36" s="45" t="s">
        <v>344</v>
      </c>
      <c r="W36" s="46">
        <f t="shared" si="0"/>
        <v>4035.4480000000003</v>
      </c>
      <c r="X36" s="39">
        <v>42186</v>
      </c>
      <c r="Y36" s="65">
        <v>42216</v>
      </c>
      <c r="Z36" s="52" t="s">
        <v>367</v>
      </c>
      <c r="AA36" s="55" t="s">
        <v>181</v>
      </c>
      <c r="AB36" s="57" t="s">
        <v>312</v>
      </c>
      <c r="AC36" s="38" t="s">
        <v>11</v>
      </c>
      <c r="AD36" s="57" t="s">
        <v>283</v>
      </c>
      <c r="AE36" s="38" t="s">
        <v>12</v>
      </c>
      <c r="AF36" s="57" t="s">
        <v>283</v>
      </c>
      <c r="AG36" s="55" t="s">
        <v>184</v>
      </c>
      <c r="AH36" s="55" t="s">
        <v>181</v>
      </c>
      <c r="AI36" s="55" t="s">
        <v>181</v>
      </c>
      <c r="AJ36" s="55" t="s">
        <v>181</v>
      </c>
      <c r="AK36" s="55" t="s">
        <v>181</v>
      </c>
      <c r="AL36" s="65">
        <v>43074</v>
      </c>
      <c r="AM36" s="55" t="s">
        <v>182</v>
      </c>
      <c r="AN36" s="38">
        <v>2015</v>
      </c>
      <c r="AO36" s="65">
        <v>43074</v>
      </c>
      <c r="AP36" s="5"/>
    </row>
    <row r="37" spans="1:42" ht="90.75" customHeight="1">
      <c r="A37" s="38" t="s">
        <v>142</v>
      </c>
      <c r="B37" s="55" t="s">
        <v>1</v>
      </c>
      <c r="C37" s="38">
        <v>2015</v>
      </c>
      <c r="D37" s="56" t="s">
        <v>281</v>
      </c>
      <c r="E37" s="28" t="s">
        <v>279</v>
      </c>
      <c r="F37" s="8" t="s">
        <v>161</v>
      </c>
      <c r="G37" s="52" t="s">
        <v>367</v>
      </c>
      <c r="H37" s="45" t="s">
        <v>345</v>
      </c>
      <c r="I37" s="38" t="s">
        <v>284</v>
      </c>
      <c r="J37" s="38" t="s">
        <v>284</v>
      </c>
      <c r="K37" s="55" t="s">
        <v>354</v>
      </c>
      <c r="L37" s="51" t="s">
        <v>176</v>
      </c>
      <c r="M37" s="28" t="s">
        <v>279</v>
      </c>
      <c r="N37" s="32">
        <v>42228</v>
      </c>
      <c r="O37" s="35">
        <v>822276.02</v>
      </c>
      <c r="P37" s="46">
        <f t="shared" si="1"/>
        <v>953840.1832</v>
      </c>
      <c r="Q37" s="38">
        <v>0</v>
      </c>
      <c r="R37" s="38">
        <v>0</v>
      </c>
      <c r="S37" s="57" t="s">
        <v>178</v>
      </c>
      <c r="T37" s="38">
        <v>0</v>
      </c>
      <c r="U37" s="57" t="s">
        <v>183</v>
      </c>
      <c r="V37" s="45" t="s">
        <v>345</v>
      </c>
      <c r="W37" s="46">
        <f t="shared" si="0"/>
        <v>164455.20400000003</v>
      </c>
      <c r="X37" s="39">
        <v>42228</v>
      </c>
      <c r="Y37" s="65">
        <v>42262</v>
      </c>
      <c r="Z37" s="52" t="s">
        <v>367</v>
      </c>
      <c r="AA37" s="55" t="s">
        <v>181</v>
      </c>
      <c r="AB37" s="57" t="s">
        <v>351</v>
      </c>
      <c r="AC37" s="38" t="s">
        <v>5</v>
      </c>
      <c r="AD37" s="57" t="s">
        <v>284</v>
      </c>
      <c r="AE37" s="38" t="s">
        <v>12</v>
      </c>
      <c r="AF37" s="57" t="s">
        <v>284</v>
      </c>
      <c r="AG37" s="55" t="s">
        <v>184</v>
      </c>
      <c r="AH37" s="55" t="s">
        <v>181</v>
      </c>
      <c r="AI37" s="55" t="s">
        <v>181</v>
      </c>
      <c r="AJ37" s="55" t="s">
        <v>181</v>
      </c>
      <c r="AK37" s="55" t="s">
        <v>181</v>
      </c>
      <c r="AL37" s="65">
        <v>43074</v>
      </c>
      <c r="AM37" s="55" t="s">
        <v>182</v>
      </c>
      <c r="AN37" s="38">
        <v>2015</v>
      </c>
      <c r="AO37" s="65">
        <v>43074</v>
      </c>
      <c r="AP37" s="5"/>
    </row>
    <row r="38" spans="1:42" ht="122.25" customHeight="1">
      <c r="A38" s="38" t="s">
        <v>142</v>
      </c>
      <c r="B38" s="55" t="s">
        <v>4</v>
      </c>
      <c r="C38" s="38">
        <v>2015</v>
      </c>
      <c r="D38" s="56" t="s">
        <v>281</v>
      </c>
      <c r="E38" s="28" t="s">
        <v>280</v>
      </c>
      <c r="F38" s="9" t="s">
        <v>158</v>
      </c>
      <c r="G38" s="52" t="s">
        <v>367</v>
      </c>
      <c r="H38" s="45" t="s">
        <v>346</v>
      </c>
      <c r="I38" s="38" t="s">
        <v>285</v>
      </c>
      <c r="J38" s="38" t="s">
        <v>285</v>
      </c>
      <c r="K38" s="55" t="s">
        <v>360</v>
      </c>
      <c r="L38" s="51" t="s">
        <v>176</v>
      </c>
      <c r="M38" s="28" t="s">
        <v>280</v>
      </c>
      <c r="N38" s="33">
        <v>42228</v>
      </c>
      <c r="O38" s="34">
        <v>487000</v>
      </c>
      <c r="P38" s="46">
        <f t="shared" si="1"/>
        <v>564920</v>
      </c>
      <c r="Q38" s="38">
        <v>0</v>
      </c>
      <c r="R38" s="38">
        <v>0</v>
      </c>
      <c r="S38" s="57" t="s">
        <v>178</v>
      </c>
      <c r="T38" s="38">
        <v>0</v>
      </c>
      <c r="U38" s="57" t="s">
        <v>183</v>
      </c>
      <c r="V38" s="45" t="s">
        <v>346</v>
      </c>
      <c r="W38" s="46">
        <f t="shared" si="0"/>
        <v>97400</v>
      </c>
      <c r="X38" s="39">
        <v>42231</v>
      </c>
      <c r="Y38" s="65">
        <v>42370</v>
      </c>
      <c r="Z38" s="52" t="s">
        <v>367</v>
      </c>
      <c r="AA38" s="55" t="s">
        <v>181</v>
      </c>
      <c r="AB38" s="57" t="s">
        <v>312</v>
      </c>
      <c r="AC38" s="38" t="s">
        <v>11</v>
      </c>
      <c r="AD38" s="57" t="s">
        <v>285</v>
      </c>
      <c r="AE38" s="38" t="s">
        <v>12</v>
      </c>
      <c r="AF38" s="57" t="s">
        <v>285</v>
      </c>
      <c r="AG38" s="55" t="s">
        <v>184</v>
      </c>
      <c r="AH38" s="55" t="s">
        <v>181</v>
      </c>
      <c r="AI38" s="55" t="s">
        <v>181</v>
      </c>
      <c r="AJ38" s="55" t="s">
        <v>181</v>
      </c>
      <c r="AK38" s="55" t="s">
        <v>181</v>
      </c>
      <c r="AL38" s="65">
        <v>43074</v>
      </c>
      <c r="AM38" s="55" t="s">
        <v>182</v>
      </c>
      <c r="AN38" s="38">
        <v>2015</v>
      </c>
      <c r="AO38" s="65">
        <v>43074</v>
      </c>
      <c r="AP38" s="5"/>
    </row>
    <row r="39" spans="1:42" ht="57.75" customHeight="1">
      <c r="A39" s="38" t="s">
        <v>142</v>
      </c>
      <c r="B39" s="55" t="s">
        <v>1</v>
      </c>
      <c r="C39" s="38">
        <v>2015</v>
      </c>
      <c r="D39" s="56" t="s">
        <v>297</v>
      </c>
      <c r="E39" s="7" t="s">
        <v>298</v>
      </c>
      <c r="F39" s="7" t="s">
        <v>161</v>
      </c>
      <c r="G39" s="52" t="s">
        <v>368</v>
      </c>
      <c r="H39" s="7" t="s">
        <v>347</v>
      </c>
      <c r="I39" s="38" t="s">
        <v>302</v>
      </c>
      <c r="J39" s="38" t="s">
        <v>302</v>
      </c>
      <c r="K39" s="55" t="s">
        <v>361</v>
      </c>
      <c r="L39" s="51" t="s">
        <v>176</v>
      </c>
      <c r="M39" s="7" t="s">
        <v>298</v>
      </c>
      <c r="N39" s="31">
        <v>42331</v>
      </c>
      <c r="O39" s="36">
        <v>2184564.71</v>
      </c>
      <c r="P39" s="46">
        <f t="shared" si="1"/>
        <v>2534095.0636</v>
      </c>
      <c r="Q39" s="38">
        <v>0</v>
      </c>
      <c r="R39" s="38">
        <v>0</v>
      </c>
      <c r="S39" s="57" t="s">
        <v>178</v>
      </c>
      <c r="T39" s="38">
        <v>0</v>
      </c>
      <c r="U39" s="57" t="s">
        <v>183</v>
      </c>
      <c r="V39" s="7" t="s">
        <v>347</v>
      </c>
      <c r="W39" s="46">
        <f t="shared" si="0"/>
        <v>436912.94200000004</v>
      </c>
      <c r="X39" s="39">
        <v>42328</v>
      </c>
      <c r="Y39" s="65">
        <v>42509</v>
      </c>
      <c r="Z39" s="52" t="s">
        <v>368</v>
      </c>
      <c r="AA39" s="55" t="s">
        <v>181</v>
      </c>
      <c r="AB39" s="57" t="s">
        <v>351</v>
      </c>
      <c r="AC39" s="38" t="s">
        <v>5</v>
      </c>
      <c r="AD39" s="57" t="s">
        <v>302</v>
      </c>
      <c r="AE39" s="38" t="s">
        <v>12</v>
      </c>
      <c r="AF39" s="57" t="s">
        <v>302</v>
      </c>
      <c r="AG39" s="55" t="s">
        <v>184</v>
      </c>
      <c r="AH39" s="55" t="s">
        <v>181</v>
      </c>
      <c r="AI39" s="55" t="s">
        <v>181</v>
      </c>
      <c r="AJ39" s="55" t="s">
        <v>181</v>
      </c>
      <c r="AK39" s="55" t="s">
        <v>181</v>
      </c>
      <c r="AL39" s="65">
        <v>43074</v>
      </c>
      <c r="AM39" s="55" t="s">
        <v>182</v>
      </c>
      <c r="AN39" s="38">
        <v>2016</v>
      </c>
      <c r="AO39" s="65">
        <v>43074</v>
      </c>
      <c r="AP39" s="5"/>
    </row>
    <row r="40" spans="1:42" ht="66" customHeight="1">
      <c r="A40" s="38" t="s">
        <v>142</v>
      </c>
      <c r="B40" s="55" t="s">
        <v>1</v>
      </c>
      <c r="C40" s="38">
        <v>2015</v>
      </c>
      <c r="D40" s="56" t="s">
        <v>297</v>
      </c>
      <c r="E40" s="7" t="s">
        <v>299</v>
      </c>
      <c r="F40" s="7" t="s">
        <v>161</v>
      </c>
      <c r="G40" s="52" t="s">
        <v>368</v>
      </c>
      <c r="H40" s="7" t="s">
        <v>348</v>
      </c>
      <c r="I40" s="38" t="s">
        <v>303</v>
      </c>
      <c r="J40" s="38" t="s">
        <v>303</v>
      </c>
      <c r="K40" s="55" t="s">
        <v>354</v>
      </c>
      <c r="L40" s="51" t="s">
        <v>176</v>
      </c>
      <c r="M40" s="7" t="s">
        <v>299</v>
      </c>
      <c r="N40" s="33">
        <v>42293</v>
      </c>
      <c r="O40" s="36">
        <v>381034.48</v>
      </c>
      <c r="P40" s="46">
        <f t="shared" si="1"/>
        <v>441999.99679999996</v>
      </c>
      <c r="Q40" s="38">
        <v>0</v>
      </c>
      <c r="R40" s="38">
        <v>0</v>
      </c>
      <c r="S40" s="57" t="s">
        <v>178</v>
      </c>
      <c r="T40" s="38">
        <v>0</v>
      </c>
      <c r="U40" s="57" t="s">
        <v>183</v>
      </c>
      <c r="V40" s="7" t="s">
        <v>348</v>
      </c>
      <c r="W40" s="46">
        <f t="shared" si="0"/>
        <v>76206.896</v>
      </c>
      <c r="X40" s="39">
        <v>42293</v>
      </c>
      <c r="Y40" s="65">
        <v>42349</v>
      </c>
      <c r="Z40" s="52" t="s">
        <v>368</v>
      </c>
      <c r="AA40" s="55" t="s">
        <v>181</v>
      </c>
      <c r="AB40" s="57" t="s">
        <v>351</v>
      </c>
      <c r="AC40" s="38" t="s">
        <v>5</v>
      </c>
      <c r="AD40" s="57" t="s">
        <v>303</v>
      </c>
      <c r="AE40" s="38" t="s">
        <v>12</v>
      </c>
      <c r="AF40" s="57" t="s">
        <v>303</v>
      </c>
      <c r="AG40" s="55" t="s">
        <v>184</v>
      </c>
      <c r="AH40" s="55" t="s">
        <v>181</v>
      </c>
      <c r="AI40" s="55" t="s">
        <v>181</v>
      </c>
      <c r="AJ40" s="55" t="s">
        <v>181</v>
      </c>
      <c r="AK40" s="55" t="s">
        <v>181</v>
      </c>
      <c r="AL40" s="65">
        <v>43074</v>
      </c>
      <c r="AM40" s="55" t="s">
        <v>182</v>
      </c>
      <c r="AN40" s="38">
        <v>2017</v>
      </c>
      <c r="AO40" s="65">
        <v>43074</v>
      </c>
      <c r="AP40" s="5"/>
    </row>
    <row r="41" spans="1:42" ht="120" customHeight="1">
      <c r="A41" s="38" t="s">
        <v>142</v>
      </c>
      <c r="B41" s="55" t="s">
        <v>4</v>
      </c>
      <c r="C41" s="38">
        <v>2015</v>
      </c>
      <c r="D41" s="56" t="s">
        <v>297</v>
      </c>
      <c r="E41" s="28" t="s">
        <v>300</v>
      </c>
      <c r="F41" s="28" t="s">
        <v>227</v>
      </c>
      <c r="G41" s="52" t="s">
        <v>368</v>
      </c>
      <c r="H41" s="7" t="s">
        <v>349</v>
      </c>
      <c r="I41" s="38" t="s">
        <v>304</v>
      </c>
      <c r="J41" s="38" t="s">
        <v>304</v>
      </c>
      <c r="K41" s="55" t="s">
        <v>321</v>
      </c>
      <c r="L41" s="51" t="s">
        <v>176</v>
      </c>
      <c r="M41" s="28" t="s">
        <v>300</v>
      </c>
      <c r="N41" s="32">
        <v>42279</v>
      </c>
      <c r="O41" s="36">
        <v>320666.48</v>
      </c>
      <c r="P41" s="46">
        <f t="shared" si="1"/>
        <v>371973.11679999996</v>
      </c>
      <c r="Q41" s="38">
        <v>0</v>
      </c>
      <c r="R41" s="38">
        <v>0</v>
      </c>
      <c r="S41" s="57" t="s">
        <v>178</v>
      </c>
      <c r="T41" s="38">
        <v>0</v>
      </c>
      <c r="U41" s="57" t="s">
        <v>183</v>
      </c>
      <c r="V41" s="7" t="s">
        <v>349</v>
      </c>
      <c r="W41" s="46">
        <f t="shared" si="0"/>
        <v>64133.296</v>
      </c>
      <c r="X41" s="39">
        <v>42279</v>
      </c>
      <c r="Y41" s="65">
        <v>42291</v>
      </c>
      <c r="Z41" s="52" t="s">
        <v>368</v>
      </c>
      <c r="AA41" s="55" t="s">
        <v>181</v>
      </c>
      <c r="AB41" s="57" t="s">
        <v>312</v>
      </c>
      <c r="AC41" s="38" t="s">
        <v>11</v>
      </c>
      <c r="AD41" s="57" t="s">
        <v>304</v>
      </c>
      <c r="AE41" s="38" t="s">
        <v>12</v>
      </c>
      <c r="AF41" s="57" t="s">
        <v>304</v>
      </c>
      <c r="AG41" s="55" t="s">
        <v>184</v>
      </c>
      <c r="AH41" s="55" t="s">
        <v>181</v>
      </c>
      <c r="AI41" s="55" t="s">
        <v>181</v>
      </c>
      <c r="AJ41" s="55" t="s">
        <v>181</v>
      </c>
      <c r="AK41" s="55" t="s">
        <v>181</v>
      </c>
      <c r="AL41" s="65">
        <v>43074</v>
      </c>
      <c r="AM41" s="55" t="s">
        <v>182</v>
      </c>
      <c r="AN41" s="38">
        <v>2018</v>
      </c>
      <c r="AO41" s="65">
        <v>43074</v>
      </c>
      <c r="AP41" s="5"/>
    </row>
    <row r="42" spans="1:42" ht="81" customHeight="1">
      <c r="A42" s="38" t="s">
        <v>142</v>
      </c>
      <c r="B42" s="55" t="s">
        <v>4</v>
      </c>
      <c r="C42" s="38">
        <v>2015</v>
      </c>
      <c r="D42" s="56" t="s">
        <v>297</v>
      </c>
      <c r="E42" s="25" t="s">
        <v>301</v>
      </c>
      <c r="F42" s="28" t="s">
        <v>158</v>
      </c>
      <c r="G42" s="52" t="s">
        <v>368</v>
      </c>
      <c r="H42" s="7" t="s">
        <v>350</v>
      </c>
      <c r="I42" s="38" t="s">
        <v>305</v>
      </c>
      <c r="J42" s="38" t="s">
        <v>305</v>
      </c>
      <c r="K42" s="55" t="s">
        <v>311</v>
      </c>
      <c r="L42" s="51" t="s">
        <v>176</v>
      </c>
      <c r="M42" s="25" t="s">
        <v>301</v>
      </c>
      <c r="N42" s="33">
        <v>42293</v>
      </c>
      <c r="O42" s="36">
        <v>343000</v>
      </c>
      <c r="P42" s="46">
        <f t="shared" si="1"/>
        <v>397880</v>
      </c>
      <c r="Q42" s="38">
        <v>0</v>
      </c>
      <c r="R42" s="38">
        <v>0</v>
      </c>
      <c r="S42" s="57" t="s">
        <v>178</v>
      </c>
      <c r="T42" s="38">
        <v>0</v>
      </c>
      <c r="U42" s="57" t="s">
        <v>183</v>
      </c>
      <c r="V42" s="7" t="s">
        <v>350</v>
      </c>
      <c r="W42" s="46">
        <f t="shared" si="0"/>
        <v>68600</v>
      </c>
      <c r="X42" s="39">
        <v>42305</v>
      </c>
      <c r="Y42" s="57" t="s">
        <v>364</v>
      </c>
      <c r="Z42" s="52" t="s">
        <v>368</v>
      </c>
      <c r="AA42" s="55" t="s">
        <v>181</v>
      </c>
      <c r="AB42" s="57" t="s">
        <v>312</v>
      </c>
      <c r="AC42" s="38" t="s">
        <v>11</v>
      </c>
      <c r="AD42" s="57" t="s">
        <v>305</v>
      </c>
      <c r="AE42" s="38" t="s">
        <v>12</v>
      </c>
      <c r="AF42" s="57" t="s">
        <v>305</v>
      </c>
      <c r="AG42" s="55" t="s">
        <v>184</v>
      </c>
      <c r="AH42" s="55" t="s">
        <v>181</v>
      </c>
      <c r="AI42" s="55" t="s">
        <v>181</v>
      </c>
      <c r="AJ42" s="55" t="s">
        <v>181</v>
      </c>
      <c r="AK42" s="55" t="s">
        <v>181</v>
      </c>
      <c r="AL42" s="65">
        <v>43074</v>
      </c>
      <c r="AM42" s="55" t="s">
        <v>182</v>
      </c>
      <c r="AN42" s="38">
        <v>2019</v>
      </c>
      <c r="AO42" s="65">
        <v>43074</v>
      </c>
      <c r="AP42" s="5"/>
    </row>
    <row r="43" ht="12.75">
      <c r="P43" s="47"/>
    </row>
  </sheetData>
  <sheetProtection/>
  <mergeCells count="1">
    <mergeCell ref="A6:AP6"/>
  </mergeCells>
  <dataValidations count="14">
    <dataValidation type="list" allowBlank="1" showInputMessage="1" showErrorMessage="1" sqref="B8:B38">
      <formula1>hidden1</formula1>
    </dataValidation>
    <dataValidation type="list" allowBlank="1" showInputMessage="1" showErrorMessage="1" sqref="B8:B38">
      <formula1>hidden1</formula1>
    </dataValidation>
    <dataValidation type="list" allowBlank="1" showInputMessage="1" showErrorMessage="1" sqref="B8:B38">
      <formula1>hidden1</formula1>
    </dataValidation>
    <dataValidation type="list" allowBlank="1" showInputMessage="1" showErrorMessage="1" sqref="B8:B38">
      <formula1>hidden1</formula1>
    </dataValidation>
    <dataValidation type="list" allowBlank="1" showInputMessage="1" showErrorMessage="1" sqref="B8:B38">
      <formula1>hidden1</formula1>
    </dataValidation>
    <dataValidation type="list" allowBlank="1" showInputMessage="1" showErrorMessage="1" sqref="AC8:AC42">
      <formula1>hidden2</formula1>
    </dataValidation>
    <dataValidation type="list" allowBlank="1" showInputMessage="1" showErrorMessage="1" sqref="AC8:AC42">
      <formula1>hidden2</formula1>
    </dataValidation>
    <dataValidation type="list" allowBlank="1" showInputMessage="1" showErrorMessage="1" sqref="AC8:AC42">
      <formula1>hidden2</formula1>
    </dataValidation>
    <dataValidation type="list" allowBlank="1" showInputMessage="1" showErrorMessage="1" sqref="AC8:AC42">
      <formula1>hidden2</formula1>
    </dataValidation>
    <dataValidation type="list" allowBlank="1" showInputMessage="1" showErrorMessage="1" sqref="AC8:AC42">
      <formula1>hidden2</formula1>
    </dataValidation>
    <dataValidation type="list" allowBlank="1" showInputMessage="1" showErrorMessage="1" sqref="AC8:AC42">
      <formula1>hidden2</formula1>
    </dataValidation>
    <dataValidation type="list" allowBlank="1" showInputMessage="1" showErrorMessage="1" sqref="AC8:AC42">
      <formula1>hidden2</formula1>
    </dataValidation>
    <dataValidation type="list" allowBlank="1" showInputMessage="1" showErrorMessage="1" sqref="AE8:AE42">
      <formula1>hidden3</formula1>
    </dataValidation>
    <dataValidation type="list" allowBlank="1" showInputMessage="1" showErrorMessage="1" sqref="AE8:AE42">
      <formula1>hidden3</formula1>
    </dataValidation>
  </dataValidations>
  <hyperlinks>
    <hyperlink ref="G39" r:id="rId1" display="http://respaldo.transparencia.uach.mx/ltaip/xiv/directa_2015_cuarto_trimestre.xlsx"/>
    <hyperlink ref="G40:G42" r:id="rId2" display="http://respaldo.transparencia.uach.mx/ltaip/xiv/directa_2015_cuarto_trimestre.xlsx"/>
    <hyperlink ref="G8" r:id="rId3" display="http://respaldo.transparencia.uach.mx/ltaip/xiv/directa_2015_primer.xlsx"/>
    <hyperlink ref="G9:G18" r:id="rId4" display="http://respaldo.transparencia.uach.mx/ltaip/xiv/directa_2015_primer.xlsx"/>
    <hyperlink ref="G19" r:id="rId5" display="http://respaldo.transparencia.uach.mx/ltaip/xiv/directa_2015_segundo_trimesstre.xlsx"/>
    <hyperlink ref="G20:G34" r:id="rId6" display="http://respaldo.transparencia.uach.mx/ltaip/xiv/directa_2015_segundo_trimesstre.xlsx"/>
    <hyperlink ref="G35" r:id="rId7" display="http://respaldo.transparencia.uach.mx/ltaip/xiv/directa_2015_tercer_trimestre.xlsx"/>
    <hyperlink ref="G36:G38" r:id="rId8" display="http://respaldo.transparencia.uach.mx/ltaip/xiv/directa_2015_tercer_trimestre.xlsx"/>
    <hyperlink ref="Z39" r:id="rId9" display="http://respaldo.transparencia.uach.mx/ltaip/xiv/directa_2015_cuarto_trimestre.xlsx"/>
    <hyperlink ref="Z40:Z42" r:id="rId10" display="http://respaldo.transparencia.uach.mx/ltaip/xiv/directa_2015_cuarto_trimestre.xlsx"/>
    <hyperlink ref="Z8" r:id="rId11" display="http://respaldo.transparencia.uach.mx/ltaip/xiv/directa_2015_primer.xlsx"/>
    <hyperlink ref="Z9:Z18" r:id="rId12" display="http://respaldo.transparencia.uach.mx/ltaip/xiv/directa_2015_primer.xlsx"/>
    <hyperlink ref="Z19" r:id="rId13" display="http://respaldo.transparencia.uach.mx/ltaip/xiv/directa_2015_segundo_trimesstre.xlsx"/>
    <hyperlink ref="Z20:Z34" r:id="rId14" display="http://respaldo.transparencia.uach.mx/ltaip/xiv/directa_2015_segundo_trimesstre.xlsx"/>
    <hyperlink ref="Z35" r:id="rId15" display="http://respaldo.transparencia.uach.mx/ltaip/xiv/directa_2015_tercer_trimestre.xlsx"/>
    <hyperlink ref="Z36:Z38" r:id="rId16" display="http://respaldo.transparencia.uach.mx/ltaip/xiv/directa_2015_tercer_trimestre.xlsx"/>
  </hyperlinks>
  <printOptions/>
  <pageMargins left="0.75" right="0.75" top="1" bottom="1" header="0.5" footer="0.5"/>
  <pageSetup horizontalDpi="300" verticalDpi="300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3">
      <selection activeCell="D7" sqref="D7"/>
    </sheetView>
  </sheetViews>
  <sheetFormatPr defaultColWidth="9.140625" defaultRowHeight="12.75"/>
  <cols>
    <col min="1" max="1" width="3.00390625" style="0" customWidth="1"/>
    <col min="2" max="2" width="36.28125" style="0" customWidth="1"/>
    <col min="3" max="3" width="18.57421875" style="0" customWidth="1"/>
    <col min="4" max="4" width="24.57421875" style="0" customWidth="1"/>
    <col min="5" max="5" width="24.00390625" style="0" customWidth="1"/>
    <col min="6" max="6" width="22.5742187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81</v>
      </c>
      <c r="C2" t="s">
        <v>82</v>
      </c>
      <c r="D2" t="s">
        <v>83</v>
      </c>
      <c r="E2" t="s">
        <v>84</v>
      </c>
      <c r="F2" t="s">
        <v>85</v>
      </c>
    </row>
    <row r="3" spans="1:6" ht="33" customHeight="1">
      <c r="A3" s="71" t="s">
        <v>86</v>
      </c>
      <c r="B3" s="71" t="s">
        <v>87</v>
      </c>
      <c r="C3" s="71" t="s">
        <v>88</v>
      </c>
      <c r="D3" s="71" t="s">
        <v>89</v>
      </c>
      <c r="E3" s="71" t="s">
        <v>90</v>
      </c>
      <c r="F3" s="72" t="s">
        <v>91</v>
      </c>
    </row>
    <row r="4" spans="1:6" ht="25.5">
      <c r="A4" s="38">
        <v>1</v>
      </c>
      <c r="B4" s="27" t="s">
        <v>186</v>
      </c>
      <c r="C4" s="27" t="s">
        <v>186</v>
      </c>
      <c r="D4" s="27" t="s">
        <v>186</v>
      </c>
      <c r="E4" s="27" t="s">
        <v>186</v>
      </c>
      <c r="F4" s="64">
        <v>210192</v>
      </c>
    </row>
    <row r="5" spans="1:6" ht="63.75">
      <c r="A5" s="38">
        <v>2</v>
      </c>
      <c r="B5" s="8" t="s">
        <v>187</v>
      </c>
      <c r="C5" s="8" t="s">
        <v>187</v>
      </c>
      <c r="D5" s="8" t="s">
        <v>187</v>
      </c>
      <c r="E5" s="8" t="s">
        <v>187</v>
      </c>
      <c r="F5" s="12">
        <f>325*1.16</f>
        <v>377</v>
      </c>
    </row>
    <row r="6" spans="1:6" ht="51">
      <c r="A6" s="38">
        <v>3</v>
      </c>
      <c r="B6" s="24" t="s">
        <v>188</v>
      </c>
      <c r="C6" s="24" t="s">
        <v>188</v>
      </c>
      <c r="D6" s="24" t="s">
        <v>188</v>
      </c>
      <c r="E6" s="24" t="s">
        <v>188</v>
      </c>
      <c r="F6" s="13">
        <v>273.2</v>
      </c>
    </row>
    <row r="7" spans="1:6" ht="63.75">
      <c r="A7" s="38">
        <v>4</v>
      </c>
      <c r="B7" s="7" t="s">
        <v>274</v>
      </c>
      <c r="C7" s="7" t="s">
        <v>274</v>
      </c>
      <c r="D7" s="7" t="s">
        <v>274</v>
      </c>
      <c r="E7" s="7" t="s">
        <v>274</v>
      </c>
      <c r="F7" s="69">
        <f>1.26+3.86+2.46+19.92+28.4+14.8+2.03*1.16</f>
        <v>73.0548</v>
      </c>
    </row>
    <row r="8" spans="1:6" ht="76.5">
      <c r="A8" s="38">
        <v>5</v>
      </c>
      <c r="B8" s="8" t="s">
        <v>190</v>
      </c>
      <c r="C8" s="8" t="s">
        <v>190</v>
      </c>
      <c r="D8" s="8" t="s">
        <v>190</v>
      </c>
      <c r="E8" s="8" t="s">
        <v>190</v>
      </c>
      <c r="F8" s="46">
        <f>412380*1.16</f>
        <v>478360.8</v>
      </c>
    </row>
    <row r="9" spans="1:6" ht="25.5">
      <c r="A9" s="38">
        <v>6</v>
      </c>
      <c r="B9" s="7" t="s">
        <v>191</v>
      </c>
      <c r="C9" s="7" t="s">
        <v>191</v>
      </c>
      <c r="D9" s="7" t="s">
        <v>191</v>
      </c>
      <c r="E9" s="7" t="s">
        <v>191</v>
      </c>
      <c r="F9" s="7">
        <v>0</v>
      </c>
    </row>
    <row r="10" spans="1:6" ht="38.25">
      <c r="A10" s="38">
        <v>7</v>
      </c>
      <c r="B10" s="7" t="s">
        <v>192</v>
      </c>
      <c r="C10" s="7" t="s">
        <v>192</v>
      </c>
      <c r="D10" s="7" t="s">
        <v>192</v>
      </c>
      <c r="E10" s="7" t="s">
        <v>192</v>
      </c>
      <c r="F10" s="70">
        <f>551336.75*1.16</f>
        <v>639550.63</v>
      </c>
    </row>
    <row r="11" spans="1:6" ht="63.75">
      <c r="A11" s="38">
        <v>8</v>
      </c>
      <c r="B11" s="8" t="s">
        <v>275</v>
      </c>
      <c r="C11" s="8" t="s">
        <v>275</v>
      </c>
      <c r="D11" s="8" t="s">
        <v>275</v>
      </c>
      <c r="E11" s="8" t="s">
        <v>275</v>
      </c>
      <c r="F11" s="62">
        <f>441192.09*1.16</f>
        <v>511782.8244</v>
      </c>
    </row>
    <row r="12" spans="1:6" ht="38.25">
      <c r="A12" s="38">
        <v>9</v>
      </c>
      <c r="B12" s="7" t="s">
        <v>276</v>
      </c>
      <c r="C12" s="7" t="s">
        <v>276</v>
      </c>
      <c r="D12" s="7" t="s">
        <v>276</v>
      </c>
      <c r="E12" s="7" t="s">
        <v>276</v>
      </c>
      <c r="F12" s="14">
        <f>105*1.16</f>
        <v>121.8</v>
      </c>
    </row>
    <row r="13" spans="1:6" ht="25.5">
      <c r="A13" s="38">
        <v>10</v>
      </c>
      <c r="B13" s="8" t="s">
        <v>195</v>
      </c>
      <c r="C13" s="8" t="s">
        <v>195</v>
      </c>
      <c r="D13" s="8" t="s">
        <v>195</v>
      </c>
      <c r="E13" s="8" t="s">
        <v>195</v>
      </c>
      <c r="F13" s="62">
        <f>981717.02*1.16</f>
        <v>1138791.7432</v>
      </c>
    </row>
    <row r="14" spans="1:6" ht="25.5">
      <c r="A14" s="38">
        <v>11</v>
      </c>
      <c r="B14" s="7" t="s">
        <v>196</v>
      </c>
      <c r="C14" s="7" t="s">
        <v>196</v>
      </c>
      <c r="D14" s="7" t="s">
        <v>196</v>
      </c>
      <c r="E14" s="7" t="s">
        <v>196</v>
      </c>
      <c r="F14" s="35">
        <f>4467432.97*1.16</f>
        <v>5182222.2452</v>
      </c>
    </row>
    <row r="15" spans="1:6" ht="102">
      <c r="A15" s="38">
        <v>12</v>
      </c>
      <c r="B15" s="8" t="s">
        <v>265</v>
      </c>
      <c r="C15" s="8" t="s">
        <v>265</v>
      </c>
      <c r="D15" s="8" t="s">
        <v>265</v>
      </c>
      <c r="E15" s="8" t="s">
        <v>265</v>
      </c>
      <c r="F15" s="11">
        <f>301724.13*1.16</f>
        <v>349999.99079999997</v>
      </c>
    </row>
    <row r="16" spans="1:6" ht="51">
      <c r="A16" s="38">
        <v>13</v>
      </c>
      <c r="B16" s="8" t="s">
        <v>266</v>
      </c>
      <c r="C16" s="8" t="s">
        <v>266</v>
      </c>
      <c r="D16" s="8" t="s">
        <v>266</v>
      </c>
      <c r="E16" s="8" t="s">
        <v>266</v>
      </c>
      <c r="F16" s="11">
        <f>504000*1.16</f>
        <v>584640</v>
      </c>
    </row>
    <row r="17" spans="1:6" ht="63.75">
      <c r="A17" s="38">
        <v>14</v>
      </c>
      <c r="B17" s="7" t="s">
        <v>267</v>
      </c>
      <c r="C17" s="7" t="s">
        <v>267</v>
      </c>
      <c r="D17" s="7" t="s">
        <v>267</v>
      </c>
      <c r="E17" s="7" t="s">
        <v>267</v>
      </c>
      <c r="F17" s="35">
        <f>52.5*1.16</f>
        <v>60.9</v>
      </c>
    </row>
    <row r="18" spans="1:6" ht="38.25">
      <c r="A18" s="38">
        <v>15</v>
      </c>
      <c r="B18" s="8" t="s">
        <v>248</v>
      </c>
      <c r="C18" s="8" t="s">
        <v>248</v>
      </c>
      <c r="D18" s="8" t="s">
        <v>248</v>
      </c>
      <c r="E18" s="8" t="s">
        <v>248</v>
      </c>
      <c r="F18" s="34">
        <f>819770.1*1.16</f>
        <v>950933.3159999999</v>
      </c>
    </row>
    <row r="19" spans="1:6" ht="25.5">
      <c r="A19" s="38">
        <v>16</v>
      </c>
      <c r="B19" s="7" t="s">
        <v>249</v>
      </c>
      <c r="C19" s="7" t="s">
        <v>249</v>
      </c>
      <c r="D19" s="7" t="s">
        <v>249</v>
      </c>
      <c r="E19" s="7" t="s">
        <v>249</v>
      </c>
      <c r="F19" s="35">
        <f>42672.42*1.16</f>
        <v>49500.00719999999</v>
      </c>
    </row>
    <row r="20" spans="1:6" ht="25.5">
      <c r="A20" s="38">
        <v>17</v>
      </c>
      <c r="B20" s="7" t="s">
        <v>250</v>
      </c>
      <c r="C20" s="7" t="s">
        <v>250</v>
      </c>
      <c r="D20" s="7" t="s">
        <v>250</v>
      </c>
      <c r="E20" s="7" t="s">
        <v>250</v>
      </c>
      <c r="F20" s="36">
        <f>528716.12*1.16</f>
        <v>613310.6991999999</v>
      </c>
    </row>
    <row r="21" spans="1:6" ht="38.25">
      <c r="A21" s="38">
        <v>18</v>
      </c>
      <c r="B21" s="7" t="s">
        <v>268</v>
      </c>
      <c r="C21" s="7" t="s">
        <v>268</v>
      </c>
      <c r="D21" s="7" t="s">
        <v>268</v>
      </c>
      <c r="E21" s="7" t="s">
        <v>268</v>
      </c>
      <c r="F21" s="36">
        <f>792465*1.16</f>
        <v>919259.3999999999</v>
      </c>
    </row>
    <row r="22" spans="1:6" ht="76.5">
      <c r="A22" s="38">
        <v>19</v>
      </c>
      <c r="B22" s="8" t="s">
        <v>269</v>
      </c>
      <c r="C22" s="8" t="s">
        <v>269</v>
      </c>
      <c r="D22" s="8" t="s">
        <v>269</v>
      </c>
      <c r="E22" s="8" t="s">
        <v>269</v>
      </c>
      <c r="F22" s="36">
        <f>378417.24*1.16</f>
        <v>438963.9984</v>
      </c>
    </row>
    <row r="23" spans="1:6" ht="25.5">
      <c r="A23" s="38">
        <v>20</v>
      </c>
      <c r="B23" s="7" t="s">
        <v>253</v>
      </c>
      <c r="C23" s="7" t="s">
        <v>253</v>
      </c>
      <c r="D23" s="7" t="s">
        <v>253</v>
      </c>
      <c r="E23" s="7" t="s">
        <v>253</v>
      </c>
      <c r="F23" s="36">
        <f>450000*1.16</f>
        <v>521999.99999999994</v>
      </c>
    </row>
    <row r="24" spans="1:6" ht="76.5">
      <c r="A24" s="38">
        <v>21</v>
      </c>
      <c r="B24" s="8" t="s">
        <v>270</v>
      </c>
      <c r="C24" s="8" t="s">
        <v>270</v>
      </c>
      <c r="D24" s="8" t="s">
        <v>270</v>
      </c>
      <c r="E24" s="8" t="s">
        <v>270</v>
      </c>
      <c r="F24" s="36">
        <f>601050*1.16</f>
        <v>697218</v>
      </c>
    </row>
    <row r="25" spans="1:6" ht="51">
      <c r="A25" s="38">
        <v>22</v>
      </c>
      <c r="B25" s="7" t="s">
        <v>255</v>
      </c>
      <c r="C25" s="7" t="s">
        <v>255</v>
      </c>
      <c r="D25" s="7" t="s">
        <v>255</v>
      </c>
      <c r="E25" s="7" t="s">
        <v>255</v>
      </c>
      <c r="F25" s="36">
        <f>785000*1.16</f>
        <v>910599.9999999999</v>
      </c>
    </row>
    <row r="26" spans="1:6" ht="25.5">
      <c r="A26" s="38">
        <v>23</v>
      </c>
      <c r="B26" s="7" t="s">
        <v>256</v>
      </c>
      <c r="C26" s="7" t="s">
        <v>256</v>
      </c>
      <c r="D26" s="7" t="s">
        <v>256</v>
      </c>
      <c r="E26" s="7" t="s">
        <v>256</v>
      </c>
      <c r="F26" s="36">
        <f>307517.24*1.16</f>
        <v>356719.9984</v>
      </c>
    </row>
    <row r="27" spans="1:6" ht="38.25">
      <c r="A27" s="38">
        <v>24</v>
      </c>
      <c r="B27" s="7" t="s">
        <v>271</v>
      </c>
      <c r="C27" s="7" t="s">
        <v>271</v>
      </c>
      <c r="D27" s="7" t="s">
        <v>271</v>
      </c>
      <c r="E27" s="7" t="s">
        <v>271</v>
      </c>
      <c r="F27" s="36">
        <f>311500*1.16</f>
        <v>361340</v>
      </c>
    </row>
    <row r="28" spans="1:6" ht="76.5">
      <c r="A28" s="38">
        <v>25</v>
      </c>
      <c r="B28" s="45" t="s">
        <v>272</v>
      </c>
      <c r="C28" s="45" t="s">
        <v>272</v>
      </c>
      <c r="D28" s="45" t="s">
        <v>272</v>
      </c>
      <c r="E28" s="45" t="s">
        <v>272</v>
      </c>
      <c r="F28" s="36">
        <f>392750*1.16</f>
        <v>455589.99999999994</v>
      </c>
    </row>
    <row r="29" spans="1:6" ht="63.75">
      <c r="A29" s="38">
        <v>26</v>
      </c>
      <c r="B29" s="7" t="s">
        <v>259</v>
      </c>
      <c r="C29" s="7" t="s">
        <v>259</v>
      </c>
      <c r="D29" s="7" t="s">
        <v>259</v>
      </c>
      <c r="E29" s="7" t="s">
        <v>259</v>
      </c>
      <c r="F29" s="37">
        <v>0</v>
      </c>
    </row>
    <row r="30" spans="1:6" ht="102">
      <c r="A30" s="38">
        <v>27</v>
      </c>
      <c r="B30" s="8" t="s">
        <v>273</v>
      </c>
      <c r="C30" s="8" t="s">
        <v>273</v>
      </c>
      <c r="D30" s="8" t="s">
        <v>273</v>
      </c>
      <c r="E30" s="8" t="s">
        <v>273</v>
      </c>
      <c r="F30" s="36">
        <f>779044*1.16</f>
        <v>903691.0399999999</v>
      </c>
    </row>
    <row r="31" spans="1:6" ht="63.75">
      <c r="A31" s="38">
        <v>28</v>
      </c>
      <c r="B31" s="27" t="s">
        <v>287</v>
      </c>
      <c r="C31" s="27" t="s">
        <v>287</v>
      </c>
      <c r="D31" s="27" t="s">
        <v>287</v>
      </c>
      <c r="E31" s="27" t="s">
        <v>287</v>
      </c>
      <c r="F31" s="11">
        <f>498425.3*1.16</f>
        <v>578173.348</v>
      </c>
    </row>
    <row r="32" spans="1:6" ht="63.75">
      <c r="A32" s="38">
        <v>29</v>
      </c>
      <c r="B32" s="8" t="s">
        <v>288</v>
      </c>
      <c r="C32" s="8" t="s">
        <v>288</v>
      </c>
      <c r="D32" s="8" t="s">
        <v>288</v>
      </c>
      <c r="E32" s="8" t="s">
        <v>288</v>
      </c>
      <c r="F32" s="11">
        <f>20177.24*1.16</f>
        <v>23405.5984</v>
      </c>
    </row>
    <row r="33" spans="1:6" ht="38.25">
      <c r="A33" s="38">
        <v>30</v>
      </c>
      <c r="B33" s="24" t="s">
        <v>289</v>
      </c>
      <c r="C33" s="24" t="s">
        <v>289</v>
      </c>
      <c r="D33" s="24" t="s">
        <v>289</v>
      </c>
      <c r="E33" s="24" t="s">
        <v>289</v>
      </c>
      <c r="F33" s="35">
        <f>822276.02*1.16</f>
        <v>953840.1832</v>
      </c>
    </row>
    <row r="34" spans="1:6" ht="25.5" customHeight="1">
      <c r="A34" s="38">
        <v>31</v>
      </c>
      <c r="B34" s="41" t="s">
        <v>290</v>
      </c>
      <c r="C34" s="41" t="s">
        <v>290</v>
      </c>
      <c r="D34" s="41" t="s">
        <v>290</v>
      </c>
      <c r="E34" s="41" t="s">
        <v>290</v>
      </c>
      <c r="F34" s="34">
        <f>487000*1.16</f>
        <v>564920</v>
      </c>
    </row>
    <row r="35" spans="1:6" ht="51">
      <c r="A35" s="38">
        <v>32</v>
      </c>
      <c r="B35" s="7" t="s">
        <v>306</v>
      </c>
      <c r="C35" s="7" t="s">
        <v>306</v>
      </c>
      <c r="D35" s="7" t="s">
        <v>306</v>
      </c>
      <c r="E35" s="7" t="s">
        <v>306</v>
      </c>
      <c r="F35" s="36">
        <f>2184564.71*1.16</f>
        <v>2534095.0636</v>
      </c>
    </row>
    <row r="36" spans="1:6" ht="38.25">
      <c r="A36" s="38">
        <v>33</v>
      </c>
      <c r="B36" s="7" t="s">
        <v>248</v>
      </c>
      <c r="C36" s="7" t="s">
        <v>248</v>
      </c>
      <c r="D36" s="7" t="s">
        <v>248</v>
      </c>
      <c r="E36" s="7" t="s">
        <v>248</v>
      </c>
      <c r="F36" s="36">
        <f>381034.48*1.16</f>
        <v>441999.99679999996</v>
      </c>
    </row>
    <row r="37" spans="1:6" ht="38.25">
      <c r="A37" s="38">
        <v>34</v>
      </c>
      <c r="B37" s="24" t="s">
        <v>309</v>
      </c>
      <c r="C37" s="24" t="s">
        <v>309</v>
      </c>
      <c r="D37" s="24" t="s">
        <v>309</v>
      </c>
      <c r="E37" s="24" t="s">
        <v>309</v>
      </c>
      <c r="F37" s="36">
        <f>320666.48*1.16</f>
        <v>371973.11679999996</v>
      </c>
    </row>
    <row r="38" spans="1:6" ht="51">
      <c r="A38" s="38">
        <v>35</v>
      </c>
      <c r="B38" s="7" t="s">
        <v>308</v>
      </c>
      <c r="C38" s="7" t="s">
        <v>308</v>
      </c>
      <c r="D38" s="7" t="s">
        <v>308</v>
      </c>
      <c r="E38" s="7" t="s">
        <v>308</v>
      </c>
      <c r="F38" s="36">
        <f>343000*1.16</f>
        <v>397880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3">
      <selection activeCell="C11" sqref="C11"/>
    </sheetView>
  </sheetViews>
  <sheetFormatPr defaultColWidth="9.140625" defaultRowHeight="12.75"/>
  <cols>
    <col min="1" max="1" width="3.00390625" style="0" customWidth="1"/>
    <col min="2" max="2" width="31.28125" style="0" customWidth="1"/>
    <col min="3" max="3" width="26.28125" style="0" customWidth="1"/>
    <col min="4" max="4" width="25.421875" style="0" customWidth="1"/>
    <col min="5" max="5" width="34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26" t="s">
        <v>86</v>
      </c>
      <c r="B3" s="26" t="s">
        <v>87</v>
      </c>
      <c r="C3" s="26" t="s">
        <v>88</v>
      </c>
      <c r="D3" s="26" t="s">
        <v>89</v>
      </c>
      <c r="E3" s="3" t="s">
        <v>90</v>
      </c>
    </row>
    <row r="4" spans="1:5" ht="12.75">
      <c r="A4" s="38">
        <v>1</v>
      </c>
      <c r="B4" s="23" t="s">
        <v>186</v>
      </c>
      <c r="C4" s="23" t="s">
        <v>186</v>
      </c>
      <c r="D4" s="23" t="s">
        <v>186</v>
      </c>
      <c r="E4" s="23" t="s">
        <v>186</v>
      </c>
    </row>
    <row r="5" spans="1:5" ht="25.5">
      <c r="A5" s="38">
        <v>2</v>
      </c>
      <c r="B5" s="57" t="s">
        <v>206</v>
      </c>
      <c r="C5" s="57" t="s">
        <v>207</v>
      </c>
      <c r="D5" s="57" t="s">
        <v>208</v>
      </c>
      <c r="E5" s="8" t="s">
        <v>187</v>
      </c>
    </row>
    <row r="6" spans="1:5" ht="25.5">
      <c r="A6" s="38">
        <v>3</v>
      </c>
      <c r="B6" s="24" t="s">
        <v>188</v>
      </c>
      <c r="C6" s="24" t="s">
        <v>188</v>
      </c>
      <c r="D6" s="24" t="s">
        <v>188</v>
      </c>
      <c r="E6" s="24" t="s">
        <v>188</v>
      </c>
    </row>
    <row r="7" spans="1:5" ht="25.5">
      <c r="A7" s="38">
        <v>4</v>
      </c>
      <c r="B7" s="27" t="s">
        <v>189</v>
      </c>
      <c r="C7" s="27" t="s">
        <v>189</v>
      </c>
      <c r="D7" s="27" t="s">
        <v>189</v>
      </c>
      <c r="E7" s="23" t="s">
        <v>189</v>
      </c>
    </row>
    <row r="8" spans="1:5" ht="38.25">
      <c r="A8" s="38">
        <v>5</v>
      </c>
      <c r="B8" s="57" t="s">
        <v>200</v>
      </c>
      <c r="C8" s="57" t="s">
        <v>202</v>
      </c>
      <c r="D8" s="57" t="s">
        <v>204</v>
      </c>
      <c r="E8" s="8" t="s">
        <v>190</v>
      </c>
    </row>
    <row r="9" spans="1:5" ht="25.5">
      <c r="A9" s="38">
        <v>6</v>
      </c>
      <c r="B9" s="7" t="s">
        <v>191</v>
      </c>
      <c r="C9" s="7" t="s">
        <v>191</v>
      </c>
      <c r="D9" s="7" t="s">
        <v>191</v>
      </c>
      <c r="E9" s="7" t="s">
        <v>191</v>
      </c>
    </row>
    <row r="10" spans="1:5" ht="38.25">
      <c r="A10" s="38">
        <v>7</v>
      </c>
      <c r="B10" s="7" t="s">
        <v>192</v>
      </c>
      <c r="C10" s="7" t="s">
        <v>192</v>
      </c>
      <c r="D10" s="7" t="s">
        <v>192</v>
      </c>
      <c r="E10" s="7" t="s">
        <v>192</v>
      </c>
    </row>
    <row r="11" spans="1:5" ht="25.5">
      <c r="A11" s="38">
        <v>8</v>
      </c>
      <c r="B11" s="57" t="s">
        <v>201</v>
      </c>
      <c r="C11" s="57" t="s">
        <v>203</v>
      </c>
      <c r="D11" s="57" t="s">
        <v>205</v>
      </c>
      <c r="E11" s="8" t="s">
        <v>193</v>
      </c>
    </row>
    <row r="12" spans="1:5" ht="30">
      <c r="A12" s="38">
        <v>9</v>
      </c>
      <c r="B12" s="57" t="s">
        <v>197</v>
      </c>
      <c r="C12" s="57" t="s">
        <v>198</v>
      </c>
      <c r="D12" s="57" t="s">
        <v>199</v>
      </c>
      <c r="E12" s="9" t="s">
        <v>194</v>
      </c>
    </row>
    <row r="13" spans="1:5" ht="12.75">
      <c r="A13" s="38">
        <v>10</v>
      </c>
      <c r="B13" s="25" t="s">
        <v>195</v>
      </c>
      <c r="C13" s="25" t="s">
        <v>195</v>
      </c>
      <c r="D13" s="25" t="s">
        <v>195</v>
      </c>
      <c r="E13" s="25" t="s">
        <v>195</v>
      </c>
    </row>
    <row r="14" spans="1:5" ht="12.75">
      <c r="A14" s="38">
        <v>11</v>
      </c>
      <c r="B14" s="7" t="s">
        <v>196</v>
      </c>
      <c r="C14" s="7" t="s">
        <v>196</v>
      </c>
      <c r="D14" s="7" t="s">
        <v>196</v>
      </c>
      <c r="E14" s="7" t="s">
        <v>196</v>
      </c>
    </row>
    <row r="15" spans="1:5" ht="25.5">
      <c r="A15" s="38">
        <v>12</v>
      </c>
      <c r="B15" s="42" t="s">
        <v>245</v>
      </c>
      <c r="C15" s="42" t="s">
        <v>245</v>
      </c>
      <c r="D15" s="42" t="s">
        <v>245</v>
      </c>
      <c r="E15" s="42" t="s">
        <v>245</v>
      </c>
    </row>
    <row r="16" spans="1:5" ht="25.5">
      <c r="A16" s="38">
        <v>13</v>
      </c>
      <c r="B16" s="42" t="s">
        <v>246</v>
      </c>
      <c r="C16" s="42" t="s">
        <v>246</v>
      </c>
      <c r="D16" s="42" t="s">
        <v>246</v>
      </c>
      <c r="E16" s="42" t="s">
        <v>246</v>
      </c>
    </row>
    <row r="17" spans="1:5" ht="12.75">
      <c r="A17" s="38">
        <v>14</v>
      </c>
      <c r="B17" s="44" t="s">
        <v>261</v>
      </c>
      <c r="C17" s="44" t="s">
        <v>262</v>
      </c>
      <c r="D17" s="40" t="s">
        <v>247</v>
      </c>
      <c r="E17" s="40" t="s">
        <v>247</v>
      </c>
    </row>
    <row r="18" spans="1:5" ht="25.5">
      <c r="A18" s="38">
        <v>15</v>
      </c>
      <c r="B18" s="43" t="s">
        <v>248</v>
      </c>
      <c r="C18" s="43" t="s">
        <v>248</v>
      </c>
      <c r="D18" s="43" t="s">
        <v>248</v>
      </c>
      <c r="E18" s="43" t="s">
        <v>248</v>
      </c>
    </row>
    <row r="19" spans="1:5" ht="25.5">
      <c r="A19" s="38">
        <v>16</v>
      </c>
      <c r="B19" s="40" t="s">
        <v>249</v>
      </c>
      <c r="C19" s="40" t="s">
        <v>249</v>
      </c>
      <c r="D19" s="40" t="s">
        <v>249</v>
      </c>
      <c r="E19" s="40" t="s">
        <v>249</v>
      </c>
    </row>
    <row r="20" spans="1:5" ht="25.5">
      <c r="A20" s="38">
        <v>17</v>
      </c>
      <c r="B20" s="40" t="s">
        <v>250</v>
      </c>
      <c r="C20" s="40" t="s">
        <v>250</v>
      </c>
      <c r="D20" s="40" t="s">
        <v>250</v>
      </c>
      <c r="E20" s="40" t="s">
        <v>250</v>
      </c>
    </row>
    <row r="21" spans="1:5" ht="12.75">
      <c r="A21" s="38">
        <v>18</v>
      </c>
      <c r="B21" s="44" t="s">
        <v>264</v>
      </c>
      <c r="C21" s="44" t="s">
        <v>263</v>
      </c>
      <c r="D21" s="44" t="s">
        <v>262</v>
      </c>
      <c r="E21" s="40" t="s">
        <v>251</v>
      </c>
    </row>
    <row r="22" spans="1:5" ht="12.75">
      <c r="A22" s="38">
        <v>19</v>
      </c>
      <c r="B22" s="40" t="s">
        <v>252</v>
      </c>
      <c r="C22" s="40" t="s">
        <v>252</v>
      </c>
      <c r="D22" s="40" t="s">
        <v>252</v>
      </c>
      <c r="E22" s="40" t="s">
        <v>252</v>
      </c>
    </row>
    <row r="23" spans="1:5" ht="25.5">
      <c r="A23" s="38">
        <v>20</v>
      </c>
      <c r="B23" s="40" t="s">
        <v>253</v>
      </c>
      <c r="C23" s="40" t="s">
        <v>253</v>
      </c>
      <c r="D23" s="40" t="s">
        <v>253</v>
      </c>
      <c r="E23" s="40" t="s">
        <v>253</v>
      </c>
    </row>
    <row r="24" spans="1:5" ht="51">
      <c r="A24" s="38">
        <v>21</v>
      </c>
      <c r="B24" s="40" t="s">
        <v>254</v>
      </c>
      <c r="C24" s="40" t="s">
        <v>254</v>
      </c>
      <c r="D24" s="40" t="s">
        <v>254</v>
      </c>
      <c r="E24" s="40" t="s">
        <v>254</v>
      </c>
    </row>
    <row r="25" spans="1:5" ht="38.25">
      <c r="A25" s="38">
        <v>22</v>
      </c>
      <c r="B25" s="40" t="s">
        <v>255</v>
      </c>
      <c r="C25" s="40" t="s">
        <v>255</v>
      </c>
      <c r="D25" s="40" t="s">
        <v>255</v>
      </c>
      <c r="E25" s="40" t="s">
        <v>255</v>
      </c>
    </row>
    <row r="26" spans="1:5" ht="25.5">
      <c r="A26" s="38">
        <v>23</v>
      </c>
      <c r="B26" s="40" t="s">
        <v>256</v>
      </c>
      <c r="C26" s="40" t="s">
        <v>256</v>
      </c>
      <c r="D26" s="40" t="s">
        <v>256</v>
      </c>
      <c r="E26" s="40" t="s">
        <v>256</v>
      </c>
    </row>
    <row r="27" spans="1:5" ht="38.25">
      <c r="A27" s="38">
        <v>24</v>
      </c>
      <c r="B27" s="40" t="s">
        <v>257</v>
      </c>
      <c r="C27" s="40" t="s">
        <v>257</v>
      </c>
      <c r="D27" s="40" t="s">
        <v>257</v>
      </c>
      <c r="E27" s="40" t="s">
        <v>257</v>
      </c>
    </row>
    <row r="28" spans="1:5" ht="25.5">
      <c r="A28" s="38">
        <v>25</v>
      </c>
      <c r="B28" s="40" t="s">
        <v>258</v>
      </c>
      <c r="C28" s="40" t="s">
        <v>258</v>
      </c>
      <c r="D28" s="40" t="s">
        <v>258</v>
      </c>
      <c r="E28" s="40" t="s">
        <v>258</v>
      </c>
    </row>
    <row r="29" spans="1:5" ht="51">
      <c r="A29" s="38">
        <v>26</v>
      </c>
      <c r="B29" s="40" t="s">
        <v>259</v>
      </c>
      <c r="C29" s="40" t="s">
        <v>259</v>
      </c>
      <c r="D29" s="40" t="s">
        <v>259</v>
      </c>
      <c r="E29" s="40" t="s">
        <v>259</v>
      </c>
    </row>
    <row r="30" spans="1:5" ht="12.75">
      <c r="A30" s="38">
        <v>27</v>
      </c>
      <c r="B30" s="40" t="s">
        <v>260</v>
      </c>
      <c r="C30" s="40" t="s">
        <v>260</v>
      </c>
      <c r="D30" s="40" t="s">
        <v>260</v>
      </c>
      <c r="E30" s="40" t="s">
        <v>260</v>
      </c>
    </row>
    <row r="31" spans="1:5" ht="25.5">
      <c r="A31" s="38">
        <v>28</v>
      </c>
      <c r="B31" s="42" t="s">
        <v>291</v>
      </c>
      <c r="C31" s="42" t="s">
        <v>291</v>
      </c>
      <c r="D31" s="42" t="s">
        <v>291</v>
      </c>
      <c r="E31" s="42" t="s">
        <v>291</v>
      </c>
    </row>
    <row r="32" spans="1:5" ht="25.5">
      <c r="A32" s="38">
        <v>29</v>
      </c>
      <c r="B32" s="42" t="s">
        <v>292</v>
      </c>
      <c r="C32" s="42" t="s">
        <v>292</v>
      </c>
      <c r="D32" s="42" t="s">
        <v>292</v>
      </c>
      <c r="E32" s="42" t="s">
        <v>292</v>
      </c>
    </row>
    <row r="33" spans="1:5" ht="25.5">
      <c r="A33" s="38">
        <v>30</v>
      </c>
      <c r="B33" s="40" t="s">
        <v>293</v>
      </c>
      <c r="C33" s="40" t="s">
        <v>293</v>
      </c>
      <c r="D33" s="40" t="s">
        <v>293</v>
      </c>
      <c r="E33" s="40" t="s">
        <v>293</v>
      </c>
    </row>
    <row r="34" spans="1:5" ht="25.5">
      <c r="A34" s="38">
        <v>31</v>
      </c>
      <c r="B34" s="44" t="s">
        <v>295</v>
      </c>
      <c r="C34" s="44" t="s">
        <v>296</v>
      </c>
      <c r="D34" s="44" t="s">
        <v>199</v>
      </c>
      <c r="E34" s="43" t="s">
        <v>294</v>
      </c>
    </row>
    <row r="35" spans="1:5" ht="38.25">
      <c r="A35" s="38">
        <v>32</v>
      </c>
      <c r="B35" s="7" t="s">
        <v>306</v>
      </c>
      <c r="C35" s="7" t="s">
        <v>306</v>
      </c>
      <c r="D35" s="7" t="s">
        <v>306</v>
      </c>
      <c r="E35" s="7" t="s">
        <v>306</v>
      </c>
    </row>
    <row r="36" spans="1:5" ht="25.5">
      <c r="A36" s="38">
        <v>33</v>
      </c>
      <c r="B36" s="7" t="s">
        <v>248</v>
      </c>
      <c r="C36" s="7" t="s">
        <v>248</v>
      </c>
      <c r="D36" s="7" t="s">
        <v>248</v>
      </c>
      <c r="E36" s="7" t="s">
        <v>248</v>
      </c>
    </row>
    <row r="37" spans="1:5" ht="25.5">
      <c r="A37" s="38">
        <v>34</v>
      </c>
      <c r="B37" s="7" t="s">
        <v>307</v>
      </c>
      <c r="C37" s="7" t="s">
        <v>307</v>
      </c>
      <c r="D37" s="7" t="s">
        <v>307</v>
      </c>
      <c r="E37" s="7" t="s">
        <v>307</v>
      </c>
    </row>
    <row r="38" spans="1:5" ht="25.5">
      <c r="A38" s="38">
        <v>35</v>
      </c>
      <c r="B38" s="7" t="s">
        <v>308</v>
      </c>
      <c r="C38" s="7" t="s">
        <v>308</v>
      </c>
      <c r="D38" s="7" t="s">
        <v>308</v>
      </c>
      <c r="E38" s="7" t="s">
        <v>308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3">
      <selection activeCell="C18" sqref="C18"/>
    </sheetView>
  </sheetViews>
  <sheetFormatPr defaultColWidth="9.140625" defaultRowHeight="12.75"/>
  <cols>
    <col min="1" max="1" width="3.00390625" style="0" customWidth="1"/>
    <col min="2" max="2" width="37.57421875" style="0" customWidth="1"/>
    <col min="3" max="3" width="36.421875" style="0" customWidth="1"/>
    <col min="4" max="4" width="37.7109375" style="0" customWidth="1"/>
    <col min="5" max="5" width="37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115</v>
      </c>
      <c r="C2" t="s">
        <v>116</v>
      </c>
      <c r="D2" t="s">
        <v>117</v>
      </c>
      <c r="E2" t="s">
        <v>118</v>
      </c>
    </row>
    <row r="3" spans="1:5" ht="30">
      <c r="A3" s="20" t="s">
        <v>86</v>
      </c>
      <c r="B3" s="21" t="s">
        <v>119</v>
      </c>
      <c r="C3" s="21" t="s">
        <v>120</v>
      </c>
      <c r="D3" s="21" t="s">
        <v>121</v>
      </c>
      <c r="E3" s="20" t="s">
        <v>122</v>
      </c>
    </row>
    <row r="4" spans="1:5" ht="12.75">
      <c r="A4" s="38">
        <v>1</v>
      </c>
      <c r="B4" s="55" t="s">
        <v>181</v>
      </c>
      <c r="C4" s="55" t="s">
        <v>181</v>
      </c>
      <c r="D4" s="55" t="s">
        <v>181</v>
      </c>
      <c r="E4" s="55" t="s">
        <v>181</v>
      </c>
    </row>
    <row r="5" spans="1:5" ht="12.75">
      <c r="A5" s="38">
        <v>2</v>
      </c>
      <c r="B5" s="55" t="s">
        <v>181</v>
      </c>
      <c r="C5" s="55" t="s">
        <v>181</v>
      </c>
      <c r="D5" s="55" t="s">
        <v>181</v>
      </c>
      <c r="E5" s="55" t="s">
        <v>181</v>
      </c>
    </row>
    <row r="6" spans="1:5" ht="12.75">
      <c r="A6" s="38">
        <v>3</v>
      </c>
      <c r="B6" s="55" t="s">
        <v>181</v>
      </c>
      <c r="C6" s="55" t="s">
        <v>181</v>
      </c>
      <c r="D6" s="55" t="s">
        <v>181</v>
      </c>
      <c r="E6" s="55" t="s">
        <v>181</v>
      </c>
    </row>
    <row r="7" spans="1:5" ht="12.75">
      <c r="A7" s="38">
        <v>4</v>
      </c>
      <c r="B7" s="55" t="s">
        <v>181</v>
      </c>
      <c r="C7" s="55" t="s">
        <v>181</v>
      </c>
      <c r="D7" s="55" t="s">
        <v>181</v>
      </c>
      <c r="E7" s="55" t="s">
        <v>181</v>
      </c>
    </row>
    <row r="8" spans="1:5" ht="12.75">
      <c r="A8" s="38">
        <v>5</v>
      </c>
      <c r="B8" s="55" t="s">
        <v>181</v>
      </c>
      <c r="C8" s="55" t="s">
        <v>181</v>
      </c>
      <c r="D8" s="55" t="s">
        <v>181</v>
      </c>
      <c r="E8" s="55" t="s">
        <v>181</v>
      </c>
    </row>
    <row r="9" spans="1:5" ht="12.75">
      <c r="A9" s="38">
        <v>6</v>
      </c>
      <c r="B9" s="55" t="s">
        <v>181</v>
      </c>
      <c r="C9" s="55" t="s">
        <v>181</v>
      </c>
      <c r="D9" s="55" t="s">
        <v>181</v>
      </c>
      <c r="E9" s="55" t="s">
        <v>181</v>
      </c>
    </row>
    <row r="10" spans="1:5" ht="12.75">
      <c r="A10" s="38">
        <v>7</v>
      </c>
      <c r="B10" s="55" t="s">
        <v>181</v>
      </c>
      <c r="C10" s="55" t="s">
        <v>181</v>
      </c>
      <c r="D10" s="55" t="s">
        <v>181</v>
      </c>
      <c r="E10" s="55" t="s">
        <v>181</v>
      </c>
    </row>
    <row r="11" spans="1:5" ht="12.75">
      <c r="A11" s="38">
        <v>8</v>
      </c>
      <c r="B11" s="55" t="s">
        <v>181</v>
      </c>
      <c r="C11" s="55" t="s">
        <v>181</v>
      </c>
      <c r="D11" s="55" t="s">
        <v>181</v>
      </c>
      <c r="E11" s="55" t="s">
        <v>181</v>
      </c>
    </row>
    <row r="12" spans="1:5" ht="12.75">
      <c r="A12" s="38">
        <v>9</v>
      </c>
      <c r="B12" s="55" t="s">
        <v>181</v>
      </c>
      <c r="C12" s="55" t="s">
        <v>181</v>
      </c>
      <c r="D12" s="55" t="s">
        <v>181</v>
      </c>
      <c r="E12" s="55" t="s">
        <v>181</v>
      </c>
    </row>
    <row r="13" spans="1:5" ht="12.75">
      <c r="A13" s="38">
        <v>10</v>
      </c>
      <c r="B13" s="55" t="s">
        <v>181</v>
      </c>
      <c r="C13" s="55" t="s">
        <v>181</v>
      </c>
      <c r="D13" s="55" t="s">
        <v>181</v>
      </c>
      <c r="E13" s="55" t="s">
        <v>181</v>
      </c>
    </row>
    <row r="14" spans="1:5" ht="12.75">
      <c r="A14" s="38">
        <v>11</v>
      </c>
      <c r="B14" s="55" t="s">
        <v>181</v>
      </c>
      <c r="C14" s="55" t="s">
        <v>181</v>
      </c>
      <c r="D14" s="55" t="s">
        <v>181</v>
      </c>
      <c r="E14" s="55" t="s">
        <v>181</v>
      </c>
    </row>
    <row r="15" spans="1:5" ht="12.75">
      <c r="A15" s="38">
        <v>12</v>
      </c>
      <c r="B15" s="55" t="s">
        <v>181</v>
      </c>
      <c r="C15" s="55" t="s">
        <v>181</v>
      </c>
      <c r="D15" s="55" t="s">
        <v>181</v>
      </c>
      <c r="E15" s="55" t="s">
        <v>181</v>
      </c>
    </row>
    <row r="16" spans="1:5" ht="12.75">
      <c r="A16" s="38">
        <v>13</v>
      </c>
      <c r="B16" s="55" t="s">
        <v>181</v>
      </c>
      <c r="C16" s="55" t="s">
        <v>181</v>
      </c>
      <c r="D16" s="55" t="s">
        <v>181</v>
      </c>
      <c r="E16" s="55" t="s">
        <v>181</v>
      </c>
    </row>
    <row r="17" spans="1:5" ht="12.75">
      <c r="A17" s="38">
        <v>14</v>
      </c>
      <c r="B17" s="55" t="s">
        <v>181</v>
      </c>
      <c r="C17" s="55" t="s">
        <v>181</v>
      </c>
      <c r="D17" s="55" t="s">
        <v>181</v>
      </c>
      <c r="E17" s="55" t="s">
        <v>181</v>
      </c>
    </row>
    <row r="18" spans="1:5" ht="12.75">
      <c r="A18" s="38">
        <v>15</v>
      </c>
      <c r="B18" s="55" t="s">
        <v>181</v>
      </c>
      <c r="C18" s="55" t="s">
        <v>181</v>
      </c>
      <c r="D18" s="55" t="s">
        <v>181</v>
      </c>
      <c r="E18" s="55" t="s">
        <v>181</v>
      </c>
    </row>
    <row r="19" spans="1:5" ht="12.75">
      <c r="A19" s="38">
        <v>16</v>
      </c>
      <c r="B19" s="55" t="s">
        <v>181</v>
      </c>
      <c r="C19" s="55" t="s">
        <v>181</v>
      </c>
      <c r="D19" s="55" t="s">
        <v>181</v>
      </c>
      <c r="E19" s="55" t="s">
        <v>181</v>
      </c>
    </row>
    <row r="20" spans="1:5" ht="12.75">
      <c r="A20" s="38">
        <v>17</v>
      </c>
      <c r="B20" s="55" t="s">
        <v>181</v>
      </c>
      <c r="C20" s="55" t="s">
        <v>181</v>
      </c>
      <c r="D20" s="55" t="s">
        <v>181</v>
      </c>
      <c r="E20" s="55" t="s">
        <v>181</v>
      </c>
    </row>
    <row r="21" spans="1:5" ht="12.75">
      <c r="A21" s="38">
        <v>18</v>
      </c>
      <c r="B21" s="55" t="s">
        <v>181</v>
      </c>
      <c r="C21" s="55" t="s">
        <v>181</v>
      </c>
      <c r="D21" s="55" t="s">
        <v>181</v>
      </c>
      <c r="E21" s="55" t="s">
        <v>181</v>
      </c>
    </row>
    <row r="22" spans="1:5" ht="12.75">
      <c r="A22" s="38">
        <v>19</v>
      </c>
      <c r="B22" s="55" t="s">
        <v>181</v>
      </c>
      <c r="C22" s="55" t="s">
        <v>181</v>
      </c>
      <c r="D22" s="55" t="s">
        <v>181</v>
      </c>
      <c r="E22" s="55" t="s">
        <v>181</v>
      </c>
    </row>
    <row r="23" spans="1:5" ht="12.75">
      <c r="A23" s="38">
        <v>20</v>
      </c>
      <c r="B23" s="55" t="s">
        <v>181</v>
      </c>
      <c r="C23" s="55" t="s">
        <v>181</v>
      </c>
      <c r="D23" s="55" t="s">
        <v>181</v>
      </c>
      <c r="E23" s="55" t="s">
        <v>181</v>
      </c>
    </row>
    <row r="24" spans="1:5" ht="12.75">
      <c r="A24" s="38">
        <v>21</v>
      </c>
      <c r="B24" s="55" t="s">
        <v>181</v>
      </c>
      <c r="C24" s="55" t="s">
        <v>181</v>
      </c>
      <c r="D24" s="55" t="s">
        <v>181</v>
      </c>
      <c r="E24" s="55" t="s">
        <v>181</v>
      </c>
    </row>
    <row r="25" spans="1:5" ht="12.75">
      <c r="A25" s="38">
        <v>22</v>
      </c>
      <c r="B25" s="55" t="s">
        <v>181</v>
      </c>
      <c r="C25" s="55" t="s">
        <v>181</v>
      </c>
      <c r="D25" s="55" t="s">
        <v>181</v>
      </c>
      <c r="E25" s="55" t="s">
        <v>181</v>
      </c>
    </row>
    <row r="26" spans="1:5" ht="12.75">
      <c r="A26" s="38">
        <v>23</v>
      </c>
      <c r="B26" s="55" t="s">
        <v>181</v>
      </c>
      <c r="C26" s="55" t="s">
        <v>181</v>
      </c>
      <c r="D26" s="55" t="s">
        <v>181</v>
      </c>
      <c r="E26" s="55" t="s">
        <v>181</v>
      </c>
    </row>
    <row r="27" spans="1:5" ht="12.75">
      <c r="A27" s="38">
        <v>24</v>
      </c>
      <c r="B27" s="55" t="s">
        <v>181</v>
      </c>
      <c r="C27" s="55" t="s">
        <v>181</v>
      </c>
      <c r="D27" s="55" t="s">
        <v>181</v>
      </c>
      <c r="E27" s="55" t="s">
        <v>181</v>
      </c>
    </row>
    <row r="28" spans="1:5" ht="12.75">
      <c r="A28" s="38">
        <v>25</v>
      </c>
      <c r="B28" s="55" t="s">
        <v>181</v>
      </c>
      <c r="C28" s="55" t="s">
        <v>181</v>
      </c>
      <c r="D28" s="55" t="s">
        <v>181</v>
      </c>
      <c r="E28" s="55" t="s">
        <v>181</v>
      </c>
    </row>
    <row r="29" spans="1:5" ht="12.75">
      <c r="A29" s="38">
        <v>26</v>
      </c>
      <c r="B29" s="55" t="s">
        <v>181</v>
      </c>
      <c r="C29" s="55" t="s">
        <v>181</v>
      </c>
      <c r="D29" s="55" t="s">
        <v>181</v>
      </c>
      <c r="E29" s="55" t="s">
        <v>181</v>
      </c>
    </row>
    <row r="30" spans="1:5" ht="12.75">
      <c r="A30" s="38">
        <v>27</v>
      </c>
      <c r="B30" s="55" t="s">
        <v>181</v>
      </c>
      <c r="C30" s="55" t="s">
        <v>181</v>
      </c>
      <c r="D30" s="55" t="s">
        <v>181</v>
      </c>
      <c r="E30" s="55" t="s">
        <v>181</v>
      </c>
    </row>
    <row r="31" spans="1:5" ht="12.75">
      <c r="A31" s="38">
        <v>28</v>
      </c>
      <c r="B31" s="55" t="s">
        <v>181</v>
      </c>
      <c r="C31" s="55" t="s">
        <v>181</v>
      </c>
      <c r="D31" s="55" t="s">
        <v>181</v>
      </c>
      <c r="E31" s="55" t="s">
        <v>181</v>
      </c>
    </row>
    <row r="32" spans="1:5" ht="12.75">
      <c r="A32" s="38">
        <v>29</v>
      </c>
      <c r="B32" s="55" t="s">
        <v>181</v>
      </c>
      <c r="C32" s="55" t="s">
        <v>181</v>
      </c>
      <c r="D32" s="55" t="s">
        <v>181</v>
      </c>
      <c r="E32" s="55" t="s">
        <v>181</v>
      </c>
    </row>
    <row r="33" spans="1:5" ht="12.75">
      <c r="A33" s="38">
        <v>30</v>
      </c>
      <c r="B33" s="55" t="s">
        <v>181</v>
      </c>
      <c r="C33" s="55" t="s">
        <v>181</v>
      </c>
      <c r="D33" s="55" t="s">
        <v>181</v>
      </c>
      <c r="E33" s="55" t="s">
        <v>181</v>
      </c>
    </row>
    <row r="34" spans="1:5" ht="12.75">
      <c r="A34" s="38">
        <v>31</v>
      </c>
      <c r="B34" s="55" t="s">
        <v>181</v>
      </c>
      <c r="C34" s="55" t="s">
        <v>181</v>
      </c>
      <c r="D34" s="55" t="s">
        <v>181</v>
      </c>
      <c r="E34" s="55" t="s">
        <v>181</v>
      </c>
    </row>
    <row r="35" spans="1:5" ht="12.75">
      <c r="A35" s="38">
        <v>32</v>
      </c>
      <c r="B35" s="55" t="s">
        <v>181</v>
      </c>
      <c r="C35" s="55" t="s">
        <v>181</v>
      </c>
      <c r="D35" s="55" t="s">
        <v>181</v>
      </c>
      <c r="E35" s="55" t="s">
        <v>181</v>
      </c>
    </row>
    <row r="36" spans="1:5" ht="12.75">
      <c r="A36" s="38">
        <v>33</v>
      </c>
      <c r="B36" s="55" t="s">
        <v>181</v>
      </c>
      <c r="C36" s="55" t="s">
        <v>181</v>
      </c>
      <c r="D36" s="55" t="s">
        <v>181</v>
      </c>
      <c r="E36" s="55" t="s">
        <v>181</v>
      </c>
    </row>
    <row r="37" spans="1:5" ht="12.75">
      <c r="A37" s="38">
        <v>34</v>
      </c>
      <c r="B37" s="55" t="s">
        <v>181</v>
      </c>
      <c r="C37" s="55" t="s">
        <v>181</v>
      </c>
      <c r="D37" s="55" t="s">
        <v>181</v>
      </c>
      <c r="E37" s="55" t="s">
        <v>181</v>
      </c>
    </row>
    <row r="38" spans="1:5" ht="12.75">
      <c r="A38" s="38">
        <v>35</v>
      </c>
      <c r="B38" s="55" t="s">
        <v>181</v>
      </c>
      <c r="C38" s="55" t="s">
        <v>181</v>
      </c>
      <c r="D38" s="55" t="s">
        <v>181</v>
      </c>
      <c r="E38" s="55" t="s">
        <v>181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3">
      <selection activeCell="B4" sqref="B4:B38"/>
    </sheetView>
  </sheetViews>
  <sheetFormatPr defaultColWidth="9.140625" defaultRowHeight="12.75"/>
  <cols>
    <col min="1" max="1" width="3.00390625" style="0" customWidth="1"/>
    <col min="2" max="2" width="36.28125" style="0" customWidth="1"/>
    <col min="3" max="3" width="35.57421875" style="0" customWidth="1"/>
    <col min="4" max="4" width="43.7109375" style="0" customWidth="1"/>
    <col min="5" max="5" width="41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22" t="s">
        <v>86</v>
      </c>
      <c r="B3" s="22" t="s">
        <v>128</v>
      </c>
      <c r="C3" s="22" t="s">
        <v>129</v>
      </c>
      <c r="D3" s="22" t="s">
        <v>130</v>
      </c>
      <c r="E3" s="22" t="s">
        <v>131</v>
      </c>
    </row>
    <row r="4" spans="1:5" ht="12.75">
      <c r="A4" s="48">
        <v>1</v>
      </c>
      <c r="B4" s="73" t="s">
        <v>185</v>
      </c>
      <c r="C4" s="73" t="s">
        <v>185</v>
      </c>
      <c r="D4" s="73" t="s">
        <v>185</v>
      </c>
      <c r="E4" s="73" t="s">
        <v>185</v>
      </c>
    </row>
    <row r="5" spans="1:5" ht="12.75">
      <c r="A5" s="48">
        <v>2</v>
      </c>
      <c r="B5" s="73" t="s">
        <v>185</v>
      </c>
      <c r="C5" s="73" t="s">
        <v>185</v>
      </c>
      <c r="D5" s="73" t="s">
        <v>185</v>
      </c>
      <c r="E5" s="73" t="s">
        <v>185</v>
      </c>
    </row>
    <row r="6" spans="1:5" ht="12.75">
      <c r="A6" s="48">
        <v>3</v>
      </c>
      <c r="B6" s="73" t="s">
        <v>185</v>
      </c>
      <c r="C6" s="73" t="s">
        <v>185</v>
      </c>
      <c r="D6" s="73" t="s">
        <v>185</v>
      </c>
      <c r="E6" s="73" t="s">
        <v>185</v>
      </c>
    </row>
    <row r="7" spans="1:5" ht="12.75">
      <c r="A7" s="48">
        <v>4</v>
      </c>
      <c r="B7" s="73" t="s">
        <v>185</v>
      </c>
      <c r="C7" s="73" t="s">
        <v>185</v>
      </c>
      <c r="D7" s="73" t="s">
        <v>185</v>
      </c>
      <c r="E7" s="73" t="s">
        <v>185</v>
      </c>
    </row>
    <row r="8" spans="1:5" ht="12.75">
      <c r="A8" s="48">
        <v>5</v>
      </c>
      <c r="B8" s="73" t="s">
        <v>185</v>
      </c>
      <c r="C8" s="73" t="s">
        <v>185</v>
      </c>
      <c r="D8" s="73" t="s">
        <v>185</v>
      </c>
      <c r="E8" s="73" t="s">
        <v>185</v>
      </c>
    </row>
    <row r="9" spans="1:5" ht="12.75">
      <c r="A9" s="48">
        <v>6</v>
      </c>
      <c r="B9" s="73" t="s">
        <v>185</v>
      </c>
      <c r="C9" s="73" t="s">
        <v>185</v>
      </c>
      <c r="D9" s="73" t="s">
        <v>185</v>
      </c>
      <c r="E9" s="73" t="s">
        <v>185</v>
      </c>
    </row>
    <row r="10" spans="1:5" ht="12.75">
      <c r="A10" s="48">
        <v>7</v>
      </c>
      <c r="B10" s="73" t="s">
        <v>185</v>
      </c>
      <c r="C10" s="73" t="s">
        <v>185</v>
      </c>
      <c r="D10" s="73" t="s">
        <v>185</v>
      </c>
      <c r="E10" s="73" t="s">
        <v>185</v>
      </c>
    </row>
    <row r="11" spans="1:5" ht="12.75">
      <c r="A11" s="48">
        <v>8</v>
      </c>
      <c r="B11" s="73" t="s">
        <v>185</v>
      </c>
      <c r="C11" s="73" t="s">
        <v>185</v>
      </c>
      <c r="D11" s="73" t="s">
        <v>185</v>
      </c>
      <c r="E11" s="73" t="s">
        <v>185</v>
      </c>
    </row>
    <row r="12" spans="1:5" ht="12.75">
      <c r="A12" s="48">
        <v>9</v>
      </c>
      <c r="B12" s="73" t="s">
        <v>185</v>
      </c>
      <c r="C12" s="73" t="s">
        <v>185</v>
      </c>
      <c r="D12" s="73" t="s">
        <v>185</v>
      </c>
      <c r="E12" s="73" t="s">
        <v>185</v>
      </c>
    </row>
    <row r="13" spans="1:5" ht="12.75">
      <c r="A13" s="48">
        <v>10</v>
      </c>
      <c r="B13" s="73" t="s">
        <v>185</v>
      </c>
      <c r="C13" s="73" t="s">
        <v>185</v>
      </c>
      <c r="D13" s="73" t="s">
        <v>185</v>
      </c>
      <c r="E13" s="73" t="s">
        <v>185</v>
      </c>
    </row>
    <row r="14" spans="1:5" ht="12.75">
      <c r="A14" s="48">
        <v>11</v>
      </c>
      <c r="B14" s="73" t="s">
        <v>185</v>
      </c>
      <c r="C14" s="73" t="s">
        <v>185</v>
      </c>
      <c r="D14" s="73" t="s">
        <v>185</v>
      </c>
      <c r="E14" s="73" t="s">
        <v>185</v>
      </c>
    </row>
    <row r="15" spans="1:5" ht="12.75">
      <c r="A15" s="48">
        <v>12</v>
      </c>
      <c r="B15" s="73" t="s">
        <v>185</v>
      </c>
      <c r="C15" s="73" t="s">
        <v>185</v>
      </c>
      <c r="D15" s="73" t="s">
        <v>185</v>
      </c>
      <c r="E15" s="73" t="s">
        <v>185</v>
      </c>
    </row>
    <row r="16" spans="1:5" ht="12.75">
      <c r="A16" s="48">
        <v>13</v>
      </c>
      <c r="B16" s="73" t="s">
        <v>185</v>
      </c>
      <c r="C16" s="73" t="s">
        <v>185</v>
      </c>
      <c r="D16" s="73" t="s">
        <v>185</v>
      </c>
      <c r="E16" s="73" t="s">
        <v>185</v>
      </c>
    </row>
    <row r="17" spans="1:5" ht="12.75">
      <c r="A17" s="48">
        <v>14</v>
      </c>
      <c r="B17" s="73" t="s">
        <v>185</v>
      </c>
      <c r="C17" s="73" t="s">
        <v>185</v>
      </c>
      <c r="D17" s="73" t="s">
        <v>185</v>
      </c>
      <c r="E17" s="73" t="s">
        <v>185</v>
      </c>
    </row>
    <row r="18" spans="1:5" ht="12.75">
      <c r="A18" s="48">
        <v>15</v>
      </c>
      <c r="B18" s="73" t="s">
        <v>185</v>
      </c>
      <c r="C18" s="73" t="s">
        <v>185</v>
      </c>
      <c r="D18" s="73" t="s">
        <v>185</v>
      </c>
      <c r="E18" s="73" t="s">
        <v>185</v>
      </c>
    </row>
    <row r="19" spans="1:5" ht="12.75">
      <c r="A19" s="48">
        <v>16</v>
      </c>
      <c r="B19" s="73" t="s">
        <v>185</v>
      </c>
      <c r="C19" s="73" t="s">
        <v>185</v>
      </c>
      <c r="D19" s="73" t="s">
        <v>185</v>
      </c>
      <c r="E19" s="73" t="s">
        <v>185</v>
      </c>
    </row>
    <row r="20" spans="1:5" ht="12.75">
      <c r="A20" s="48">
        <v>17</v>
      </c>
      <c r="B20" s="73" t="s">
        <v>185</v>
      </c>
      <c r="C20" s="73" t="s">
        <v>185</v>
      </c>
      <c r="D20" s="73" t="s">
        <v>185</v>
      </c>
      <c r="E20" s="73" t="s">
        <v>185</v>
      </c>
    </row>
    <row r="21" spans="1:5" ht="12.75">
      <c r="A21" s="48">
        <v>18</v>
      </c>
      <c r="B21" s="73" t="s">
        <v>185</v>
      </c>
      <c r="C21" s="73" t="s">
        <v>185</v>
      </c>
      <c r="D21" s="73" t="s">
        <v>185</v>
      </c>
      <c r="E21" s="73" t="s">
        <v>185</v>
      </c>
    </row>
    <row r="22" spans="1:5" ht="12.75">
      <c r="A22" s="48">
        <v>19</v>
      </c>
      <c r="B22" s="73" t="s">
        <v>185</v>
      </c>
      <c r="C22" s="73" t="s">
        <v>185</v>
      </c>
      <c r="D22" s="73" t="s">
        <v>185</v>
      </c>
      <c r="E22" s="73" t="s">
        <v>185</v>
      </c>
    </row>
    <row r="23" spans="1:5" ht="12.75">
      <c r="A23" s="48">
        <v>20</v>
      </c>
      <c r="B23" s="73" t="s">
        <v>185</v>
      </c>
      <c r="C23" s="73" t="s">
        <v>185</v>
      </c>
      <c r="D23" s="73" t="s">
        <v>185</v>
      </c>
      <c r="E23" s="73" t="s">
        <v>185</v>
      </c>
    </row>
    <row r="24" spans="1:5" ht="12.75">
      <c r="A24" s="48">
        <v>21</v>
      </c>
      <c r="B24" s="73" t="s">
        <v>185</v>
      </c>
      <c r="C24" s="73" t="s">
        <v>185</v>
      </c>
      <c r="D24" s="73" t="s">
        <v>185</v>
      </c>
      <c r="E24" s="73" t="s">
        <v>185</v>
      </c>
    </row>
    <row r="25" spans="1:5" ht="12.75">
      <c r="A25" s="48">
        <v>22</v>
      </c>
      <c r="B25" s="73" t="s">
        <v>185</v>
      </c>
      <c r="C25" s="73" t="s">
        <v>185</v>
      </c>
      <c r="D25" s="73" t="s">
        <v>185</v>
      </c>
      <c r="E25" s="73" t="s">
        <v>185</v>
      </c>
    </row>
    <row r="26" spans="1:5" ht="12.75">
      <c r="A26" s="48">
        <v>23</v>
      </c>
      <c r="B26" s="73" t="s">
        <v>185</v>
      </c>
      <c r="C26" s="73" t="s">
        <v>185</v>
      </c>
      <c r="D26" s="73" t="s">
        <v>185</v>
      </c>
      <c r="E26" s="73" t="s">
        <v>185</v>
      </c>
    </row>
    <row r="27" spans="1:5" ht="12.75">
      <c r="A27" s="48">
        <v>24</v>
      </c>
      <c r="B27" s="73" t="s">
        <v>185</v>
      </c>
      <c r="C27" s="73" t="s">
        <v>185</v>
      </c>
      <c r="D27" s="73" t="s">
        <v>185</v>
      </c>
      <c r="E27" s="73" t="s">
        <v>185</v>
      </c>
    </row>
    <row r="28" spans="1:5" ht="12.75">
      <c r="A28" s="48">
        <v>25</v>
      </c>
      <c r="B28" s="73" t="s">
        <v>185</v>
      </c>
      <c r="C28" s="73" t="s">
        <v>185</v>
      </c>
      <c r="D28" s="73" t="s">
        <v>185</v>
      </c>
      <c r="E28" s="73" t="s">
        <v>185</v>
      </c>
    </row>
    <row r="29" spans="1:5" ht="12.75">
      <c r="A29" s="48">
        <v>26</v>
      </c>
      <c r="B29" s="73" t="s">
        <v>185</v>
      </c>
      <c r="C29" s="73" t="s">
        <v>185</v>
      </c>
      <c r="D29" s="73" t="s">
        <v>185</v>
      </c>
      <c r="E29" s="73" t="s">
        <v>185</v>
      </c>
    </row>
    <row r="30" spans="1:5" ht="12.75">
      <c r="A30" s="48">
        <v>27</v>
      </c>
      <c r="B30" s="73" t="s">
        <v>185</v>
      </c>
      <c r="C30" s="73" t="s">
        <v>185</v>
      </c>
      <c r="D30" s="73" t="s">
        <v>185</v>
      </c>
      <c r="E30" s="73" t="s">
        <v>185</v>
      </c>
    </row>
    <row r="31" spans="1:5" ht="12.75">
      <c r="A31" s="48">
        <v>28</v>
      </c>
      <c r="B31" s="73" t="s">
        <v>185</v>
      </c>
      <c r="C31" s="73" t="s">
        <v>185</v>
      </c>
      <c r="D31" s="73" t="s">
        <v>185</v>
      </c>
      <c r="E31" s="73" t="s">
        <v>185</v>
      </c>
    </row>
    <row r="32" spans="1:5" ht="12.75">
      <c r="A32" s="48">
        <v>29</v>
      </c>
      <c r="B32" s="73" t="s">
        <v>185</v>
      </c>
      <c r="C32" s="73" t="s">
        <v>185</v>
      </c>
      <c r="D32" s="73" t="s">
        <v>185</v>
      </c>
      <c r="E32" s="73" t="s">
        <v>185</v>
      </c>
    </row>
    <row r="33" spans="1:5" ht="12.75">
      <c r="A33" s="48">
        <v>30</v>
      </c>
      <c r="B33" s="73" t="s">
        <v>185</v>
      </c>
      <c r="C33" s="73" t="s">
        <v>185</v>
      </c>
      <c r="D33" s="73" t="s">
        <v>185</v>
      </c>
      <c r="E33" s="73" t="s">
        <v>185</v>
      </c>
    </row>
    <row r="34" spans="1:5" ht="12.75">
      <c r="A34" s="48">
        <v>31</v>
      </c>
      <c r="B34" s="73" t="s">
        <v>185</v>
      </c>
      <c r="C34" s="73" t="s">
        <v>185</v>
      </c>
      <c r="D34" s="73" t="s">
        <v>185</v>
      </c>
      <c r="E34" s="73" t="s">
        <v>185</v>
      </c>
    </row>
    <row r="35" spans="1:5" ht="12.75">
      <c r="A35" s="48">
        <v>32</v>
      </c>
      <c r="B35" s="73" t="s">
        <v>185</v>
      </c>
      <c r="C35" s="73" t="s">
        <v>185</v>
      </c>
      <c r="D35" s="73" t="s">
        <v>185</v>
      </c>
      <c r="E35" s="73" t="s">
        <v>185</v>
      </c>
    </row>
    <row r="36" spans="1:5" ht="12.75">
      <c r="A36" s="48">
        <v>33</v>
      </c>
      <c r="B36" s="73" t="s">
        <v>185</v>
      </c>
      <c r="C36" s="73" t="s">
        <v>185</v>
      </c>
      <c r="D36" s="73" t="s">
        <v>185</v>
      </c>
      <c r="E36" s="73" t="s">
        <v>185</v>
      </c>
    </row>
    <row r="37" spans="1:5" ht="12.75">
      <c r="A37" s="48">
        <v>34</v>
      </c>
      <c r="B37" s="73" t="s">
        <v>185</v>
      </c>
      <c r="C37" s="73" t="s">
        <v>185</v>
      </c>
      <c r="D37" s="73" t="s">
        <v>185</v>
      </c>
      <c r="E37" s="73" t="s">
        <v>185</v>
      </c>
    </row>
    <row r="38" spans="1:5" ht="12.75">
      <c r="A38" s="48">
        <v>35</v>
      </c>
      <c r="B38" s="73" t="s">
        <v>185</v>
      </c>
      <c r="C38" s="73" t="s">
        <v>185</v>
      </c>
      <c r="D38" s="73" t="s">
        <v>185</v>
      </c>
      <c r="E38" s="73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</dc:creator>
  <cp:keywords/>
  <dc:description/>
  <cp:lastModifiedBy>Laura Chávez</cp:lastModifiedBy>
  <dcterms:created xsi:type="dcterms:W3CDTF">2017-12-05T23:00:42Z</dcterms:created>
  <dcterms:modified xsi:type="dcterms:W3CDTF">2017-12-07T17:29:28Z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